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art here" state="visible" r:id="rId4"/>
    <sheet sheetId="2" name="Applicants" state="visible" r:id="rId5"/>
    <sheet sheetId="3" name="Pipeline" state="visible" r:id="rId6"/>
  </sheets>
  <definedNames>
    <definedName name="_xlnm.Print_Titles" localSheetId="1">'Applicants'!$1:$1</definedName>
  </definedNames>
  <calcPr calcId="171027" fullCalcOnLoad="1"/>
</workbook>
</file>

<file path=xl/sharedStrings.xml><?xml version="1.0" encoding="utf-8"?>
<sst xmlns="http://schemas.openxmlformats.org/spreadsheetml/2006/main" count="127" uniqueCount="109">
  <si>
    <t>Applicant tracker</t>
  </si>
  <si>
    <t>A free template from SortTheStack. The method is explained at sortthestack.com/blog/applicant-tracking-spreadsheet</t>
  </si>
  <si>
    <t>Where is each applicant, what happens next, and has anyone been left waiting? This tracker answers those three questions at a glance. One row per application: someone who applies for two jobs gets two rows.</t>
  </si>
  <si>
    <t>How to use it</t>
  </si>
  <si>
    <t>1.  Set the three settings below.</t>
  </si>
  <si>
    <t>2.  On the Applicants sheet, delete the four example rows (2 to 5). They are a fictional hire, not real people.</t>
  </si>
  <si>
    <t>3.  Add each application as it arrives. Grey columns calculate themselves; fill in the white ones.</t>
  </si>
  <si>
    <t>4.  Choose the Stage and Screening outcome from the dropdowns, so the lists stay fixed.</t>
  </si>
  <si>
    <t>5.  Once a week, sort or filter by Needs attention and deal with everything it flags.</t>
  </si>
  <si>
    <t>6.  Once a month, delete every row flagged "Past keep-until: delete", and the resumes that go with it.</t>
  </si>
  <si>
    <t>7.  The Pipeline sheet counts applications by stage, for all jobs or for the one you name.</t>
  </si>
  <si>
    <t>Settings</t>
  </si>
  <si>
    <t>Keep closed applications for (days)</t>
  </si>
  <si>
    <t>Set this to the longest period that applies to you. See "How long to keep applicant data" below.</t>
  </si>
  <si>
    <t>Tell interviewed applicants the outcome within (days)</t>
  </si>
  <si>
    <t>Ontario's rule for employers it covers is 45 days after the last interview. A good standard anywhere.</t>
  </si>
  <si>
    <t>Flag open applications older than (days)</t>
  </si>
  <si>
    <t>Your choice. Anyone still open after this many days is flagged in Needs attention.</t>
  </si>
  <si>
    <t>What Needs attention flags</t>
  </si>
  <si>
    <t>•  Next step overdue: the next step date has passed.</t>
  </si>
  <si>
    <t>•  No next step date: an open application with no date on its next step. Every open application should have one.</t>
  </si>
  <si>
    <t>•  Decision notice due within 7 days, or overdue: someone you interviewed has not yet been told the outcome.</t>
  </si>
  <si>
    <t>•  Send the outcome: marked Not progressing, but no date in Outcome sent on.</t>
  </si>
  <si>
    <t>•  Open longer than your limit: still open after the number of days set above. Days since applying shows how long.</t>
  </si>
  <si>
    <t>•  Past keep-until: delete: a closed application past your retention period.</t>
  </si>
  <si>
    <t>The stages</t>
  </si>
  <si>
    <t>•  New: Arrived, not yet screened.</t>
  </si>
  <si>
    <t>•  Screened: Read against the requirements; screening outcome recorded.</t>
  </si>
  <si>
    <t>•  Phone screen: A short call is booked or done.</t>
  </si>
  <si>
    <t>•  Work sample: A short task is set or done.</t>
  </si>
  <si>
    <t>•  Interview: Interviewing. Record the date of each interview in Last interview date.</t>
  </si>
  <si>
    <t>•  Offer: An offer has been made.</t>
  </si>
  <si>
    <t>•  Hired: Accepted. Their record now belongs in your employee files.</t>
  </si>
  <si>
    <t>•  Not progressing: Decided against, at any stage. Record the date you told them in Outcome sent on.</t>
  </si>
  <si>
    <t>•  Withdrew: They withdrew.</t>
  </si>
  <si>
    <t>How long to keep applicant data</t>
  </si>
  <si>
    <t>Keep until is calculated for closed applications (Not progressing or Withdrew) from the latest of the application, last interview and outcome dates, plus your retention period. Hired applicants become employee records, which have their own rules. Examples of rules that may apply:</t>
  </si>
  <si>
    <t>•  United States: employers covered by federal equal-employment law must keep application and hiring records for at least one year, and longer if a discrimination charge is filed (EEOC).</t>
  </si>
  <si>
    <t>•  California: employment records, including data from automated-decision systems, must be kept for at least four years (California Civil Rights Council, regulations effective 2025).</t>
  </si>
  <si>
    <t>•  Ontario: employers covered by the job-posting rules must keep a copy of each posting and of the notices to interviewed applicants for three years.</t>
  </si>
  <si>
    <t>These are examples, not a complete list or legal advice, and other rules may apply to you.</t>
  </si>
  <si>
    <t>Keep it safe</t>
  </si>
  <si>
    <t>•  One file, in one shared place, with access limited to the people hiring.</t>
  </si>
  <si>
    <t>•  Resumes in one folder, named consistently (job, surname, date), not attached to emails.</t>
  </si>
  <si>
    <t>•  Nothing sensitive in Notes: nothing about health, family, age, religion or anything else you shouldn't be deciding on. Write nothing you wouldn't want the applicant to read.</t>
  </si>
  <si>
    <t>Job</t>
  </si>
  <si>
    <t>Applicant</t>
  </si>
  <si>
    <t>Stage</t>
  </si>
  <si>
    <t xml:space="preserve">Needs attention
(calculated)</t>
  </si>
  <si>
    <t>Days since applying (calculated)</t>
  </si>
  <si>
    <t>Next step</t>
  </si>
  <si>
    <t>Next step due</t>
  </si>
  <si>
    <t>Owner</t>
  </si>
  <si>
    <t>Screening outcome</t>
  </si>
  <si>
    <t>Date applied</t>
  </si>
  <si>
    <t>Source</t>
  </si>
  <si>
    <t>Email</t>
  </si>
  <si>
    <t>Phone</t>
  </si>
  <si>
    <t>Last interview date</t>
  </si>
  <si>
    <t>Decision notice due (calculated)</t>
  </si>
  <si>
    <t>Outcome sent on</t>
  </si>
  <si>
    <t xml:space="preserve">Keep until
(calculated)</t>
  </si>
  <si>
    <t>Notes</t>
  </si>
  <si>
    <t>Senior Accountant</t>
  </si>
  <si>
    <t>Amara Nwosu</t>
  </si>
  <si>
    <t>Interview</t>
  </si>
  <si>
    <t>Second interview</t>
  </si>
  <si>
    <t>Partner</t>
  </si>
  <si>
    <t>Recommended</t>
  </si>
  <si>
    <t>Careers page</t>
  </si>
  <si>
    <t>amara.nwosu@example.com</t>
  </si>
  <si>
    <t>Example (fictional). Ask about the audit files in the second interview.</t>
  </si>
  <si>
    <t>Sofia Marchetti</t>
  </si>
  <si>
    <t>Phone screen</t>
  </si>
  <si>
    <t>Phone screen (20 minutes)</t>
  </si>
  <si>
    <t>Job board</t>
  </si>
  <si>
    <t>sofia.marchetti@example.com</t>
  </si>
  <si>
    <t>Example (fictional).</t>
  </si>
  <si>
    <t>Tomás Herrera</t>
  </si>
  <si>
    <t>Screened</t>
  </si>
  <si>
    <t>Email one question: did he run the close, or support it?</t>
  </si>
  <si>
    <t>Office manager</t>
  </si>
  <si>
    <t>Possible</t>
  </si>
  <si>
    <t>Referral</t>
  </si>
  <si>
    <t>tomas.herrera@example.com</t>
  </si>
  <si>
    <t>Example (fictional). Close experience unclear from the resume.</t>
  </si>
  <si>
    <t>Riley Chen</t>
  </si>
  <si>
    <t>Not progressing</t>
  </si>
  <si>
    <t>Requirements not met</t>
  </si>
  <si>
    <t>riley.chen@example.com</t>
  </si>
  <si>
    <t>Example (fictional). No CPA designation (knockout question).</t>
  </si>
  <si>
    <t>Pipeline</t>
  </si>
  <si>
    <t>Counts from the Applicants sheet.</t>
  </si>
  <si>
    <t>Job (leave blank for all jobs)</t>
  </si>
  <si>
    <t>Applications</t>
  </si>
  <si>
    <t>New</t>
  </si>
  <si>
    <t>Work sample</t>
  </si>
  <si>
    <t>Offer</t>
  </si>
  <si>
    <t>Hired</t>
  </si>
  <si>
    <t>Withdrew</t>
  </si>
  <si>
    <t>Needs attention</t>
  </si>
  <si>
    <t>Next step overdue</t>
  </si>
  <si>
    <t>No next step date</t>
  </si>
  <si>
    <t>Decision notice overdue</t>
  </si>
  <si>
    <t>Decision notice due within 7 days</t>
  </si>
  <si>
    <t>Send the outcome</t>
  </si>
  <si>
    <t>Open longer than your limit</t>
  </si>
  <si>
    <t>Past keep-until: delete</t>
  </si>
  <si>
    <t>Total needing attention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</si>
</sst>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8" x14ac:knownFonts="1">
    <font>
      <color theme="1"/>
      <family val="2"/>
      <scheme val="minor"/>
      <sz val="11"/>
      <name val="Calibri"/>
    </font>
    <font>
      <b/>
      <color rgb="FF171717"/>
      <sz val="18"/>
      <name val="Arial"/>
    </font>
    <font>
      <color rgb="FF5F6368"/>
      <sz val="10"/>
      <name val="Arial"/>
    </font>
    <font>
      <color rgb="FF171717"/>
      <sz val="10"/>
      <name val="Arial"/>
    </font>
    <font>
      <b/>
      <color rgb="FF171717"/>
      <sz val="12"/>
      <name val="Arial"/>
    </font>
    <font>
      <b/>
      <color rgb="FF171717"/>
      <sz val="10"/>
      <name val="Arial"/>
    </font>
    <font>
      <b/>
      <color rgb="FFF8F6F2"/>
      <sz val="10"/>
      <name val="Arial"/>
    </font>
    <font>
      <b/>
      <color rgb="FF171717"/>
      <sz val="16"/>
      <name val="Arial"/>
    </font>
  </fonts>
  <fills count="6">
    <fill>
      <patternFill patternType="none"/>
    </fill>
    <fill>
      <patternFill patternType="gray125"/>
    </fill>
    <fill>
      <patternFill patternType="solid">
        <fgColor rgb="FFFFFFFF"/>
      </patternFill>
    </fill>
    <fill>
      <patternFill patternType="solid">
        <fgColor rgb="FF171717"/>
      </patternFill>
    </fill>
    <fill>
      <patternFill patternType="solid">
        <fgColor rgb="FF5F6368"/>
      </patternFill>
    </fill>
    <fill>
      <patternFill patternType="solid">
        <fgColor rgb="FFF1EEE9"/>
      </patternFill>
    </fill>
  </fills>
  <borders count="5">
    <border>
      <left/>
      <right/>
      <top/>
      <bottom/>
      <diagonal/>
    </border>
    <border>
      <left/>
      <right/>
      <top/>
      <bottom style="medium">
        <color rgb="FFFF5A36"/>
      </bottom>
      <diagonal/>
    </border>
    <border>
      <left style="medium">
        <color rgb="FF171717"/>
      </left>
      <right style="medium">
        <color rgb="FF171717"/>
      </right>
      <top style="medium">
        <color rgb="FF171717"/>
      </top>
      <bottom style="medium">
        <color rgb="FF171717"/>
      </bottom>
      <diagonal/>
    </border>
    <border>
      <left style="thin">
        <color rgb="FFDCD6CC"/>
      </left>
      <right style="thin">
        <color rgb="FFDCD6CC"/>
      </right>
      <top style="thin">
        <color rgb="FFDCD6CC"/>
      </top>
      <bottom style="thin">
        <color rgb="FFDCD6CC"/>
      </bottom>
      <diagonal/>
    </border>
    <border>
      <left/>
      <right/>
      <top/>
      <bottom style="thin">
        <color rgb="FFDCD6CC"/>
      </bottom>
      <diagonal/>
    </border>
  </borders>
  <cellStyleXfs count="1">
    <xf numFmtId="0" fontId="0" fillId="0" borderId="0"/>
  </cellStyleXfs>
  <cellXfs count="21">
    <xf numFmtId="0" fontId="0" fillId="0" borderId="0" xfId="0"/>
    <xf numFmtId="0" fontId="1" fillId="0" borderId="0" xfId="0" applyFont="1"/>
    <xf numFmtId="0" fontId="2" fillId="0" borderId="1" xfId="0" applyFont="1" applyBorder="1"/>
    <xf numFmtId="0" fontId="0" fillId="0" borderId="1" xfId="0" applyBorder="1"/>
    <xf numFmtId="0" fontId="3" fillId="0" borderId="0" xfId="0" applyFont="1" applyAlignment="1">
      <alignment vertical="top" wrapText="1"/>
    </xf>
    <xf numFmtId="0" fontId="4" fillId="0" borderId="0" xfId="0" applyFont="1" applyAlignment="1">
      <alignment vertical="top" wrapText="1"/>
    </xf>
    <xf numFmtId="0" fontId="3" fillId="0" borderId="0" xfId="0" applyFont="1" applyAlignment="1">
      <alignment vertical="top" wrapText="1" indent="1"/>
    </xf>
    <xf numFmtId="0" fontId="5" fillId="0" borderId="0" xfId="0" applyFont="1" applyAlignment="1">
      <alignment vertical="center" wrapText="1"/>
    </xf>
    <xf numFmtId="0" fontId="3" fillId="2" borderId="2" xfId="0" applyFont="1" applyFill="1" applyBorder="1" applyAlignment="1">
      <alignment horizontal="center" vertical="center"/>
    </xf>
    <xf numFmtId="0" fontId="2" fillId="0" borderId="0" xfId="0" applyFont="1" applyAlignment="1">
      <alignment vertical="center" wrapText="1" indent="1"/>
    </xf>
    <xf numFmtId="0" fontId="6" fillId="3" borderId="3" xfId="0" applyFont="1" applyFill="1" applyBorder="1" applyAlignment="1">
      <alignment vertical="center" wrapText="1"/>
    </xf>
    <xf numFmtId="0" fontId="6" fillId="4" borderId="3" xfId="0" applyFont="1" applyFill="1" applyBorder="1" applyAlignment="1">
      <alignment vertical="center" wrapText="1"/>
    </xf>
    <xf numFmtId="0" fontId="3" fillId="2" borderId="3" xfId="0" applyFont="1" applyFill="1" applyBorder="1" applyAlignment="1">
      <alignment vertical="top" wrapText="1"/>
    </xf>
    <xf numFmtId="0" fontId="3" fillId="5" borderId="3" xfId="0" applyFont="1" applyFill="1" applyBorder="1" applyAlignment="1">
      <alignment vertical="top" wrapText="1"/>
    </xf>
    <xf numFmtId="0" fontId="3" fillId="5" borderId="3" xfId="0" applyFont="1" applyFill="1" applyBorder="1" applyAlignment="1">
      <alignment vertical="top"/>
    </xf>
    <xf numFmtId="164" fontId="3" fillId="2" borderId="3" xfId="0" applyNumberFormat="1" applyFont="1" applyFill="1" applyBorder="1" applyAlignment="1">
      <alignment vertical="top" wrapText="1"/>
    </xf>
    <xf numFmtId="164" fontId="3" fillId="5" borderId="3" xfId="0" applyNumberFormat="1" applyFont="1" applyFill="1" applyBorder="1" applyAlignment="1">
      <alignment vertical="top"/>
    </xf>
    <xf numFmtId="0" fontId="7" fillId="0" borderId="0" xfId="0" applyFont="1"/>
    <xf numFmtId="0" fontId="5" fillId="0" borderId="0" xfId="0" applyFont="1"/>
    <xf numFmtId="0" fontId="3" fillId="0" borderId="4" xfId="0" applyFont="1" applyBorder="1"/>
    <xf numFmtId="0" fontId="5" fillId="5" borderId="3" xfId="0" applyFont="1" applyFill="1" applyBorder="1" applyAlignment="1">
      <alignment vertical="top"/>
    </xf>
  </cellXfs>
  <cellStyles count="1">
    <cellStyle name="Normal" xfId="0" builtinId="0"/>
  </cellStyles>
  <dxfs count="3">
    <dxf>
      <font>
        <b/>
        <color rgb="FFC0442A"/>
      </font>
      <fill>
        <patternFill patternType="solid">
          <bgColor rgb="FFFFE1D9"/>
        </patternFill>
      </fill>
    </dxf>
    <dxf>
      <fill>
        <patternFill patternType="solid">
          <bgColor rgb="FFFFF1C2"/>
        </patternFill>
      </fill>
    </dxf>
    <dxf>
      <font>
        <color rgb="FF5F6368"/>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D49"/>
  <sheetViews>
    <sheetView workbookViewId="0" showGridLines="0"/>
  </sheetViews>
  <sheetFormatPr defaultRowHeight="15" outlineLevelRow="0" outlineLevelCol="0" x14ac:dyDescent="55"/>
  <cols>
    <col min="1" max="1" width="2" customWidth="1"/>
    <col min="2" max="2" width="58" customWidth="1"/>
    <col min="3" max="3" width="14" customWidth="1"/>
    <col min="4" max="4" width="52" customWidth="1"/>
  </cols>
  <sheetData>
    <row r="1" ht="30" customHeight="1" spans="2:2" x14ac:dyDescent="0.25">
      <c r="B1" s="1" t="s">
        <v>0</v>
      </c>
    </row>
    <row r="2" spans="2:4" x14ac:dyDescent="0.25">
      <c r="B2" s="2" t="s">
        <v>1</v>
      </c>
      <c r="C2" s="3"/>
      <c r="D2" s="3"/>
    </row>
    <row r="4" ht="30" customHeight="1" spans="2:4" x14ac:dyDescent="0.25">
      <c r="B4" s="4" t="s">
        <v>2</v>
      </c>
      <c r="C4" s="4"/>
      <c r="D4" s="4"/>
    </row>
    <row r="6" ht="16.5" customHeight="1" spans="2:4" x14ac:dyDescent="0.25">
      <c r="B6" s="5" t="s">
        <v>3</v>
      </c>
      <c r="C6" s="5"/>
      <c r="D6" s="5"/>
    </row>
    <row r="7" ht="16.5" customHeight="1" spans="2:4" x14ac:dyDescent="0.25">
      <c r="B7" s="6" t="s">
        <v>4</v>
      </c>
      <c r="C7" s="6"/>
      <c r="D7" s="6"/>
    </row>
    <row r="8" ht="16.5" customHeight="1" spans="2:4" x14ac:dyDescent="0.25">
      <c r="B8" s="6" t="s">
        <v>5</v>
      </c>
      <c r="C8" s="6"/>
      <c r="D8" s="6"/>
    </row>
    <row r="9" ht="16.5" customHeight="1" spans="2:4" x14ac:dyDescent="0.25">
      <c r="B9" s="6" t="s">
        <v>6</v>
      </c>
      <c r="C9" s="6"/>
      <c r="D9" s="6"/>
    </row>
    <row r="10" ht="16.5" customHeight="1" spans="2:4" x14ac:dyDescent="0.25">
      <c r="B10" s="6" t="s">
        <v>7</v>
      </c>
      <c r="C10" s="6"/>
      <c r="D10" s="6"/>
    </row>
    <row r="11" ht="16.5" customHeight="1" spans="2:4" x14ac:dyDescent="0.25">
      <c r="B11" s="6" t="s">
        <v>8</v>
      </c>
      <c r="C11" s="6"/>
      <c r="D11" s="6"/>
    </row>
    <row r="12" ht="16.5" customHeight="1" spans="2:4" x14ac:dyDescent="0.25">
      <c r="B12" s="6" t="s">
        <v>9</v>
      </c>
      <c r="C12" s="6"/>
      <c r="D12" s="6"/>
    </row>
    <row r="13" ht="16.5" customHeight="1" spans="2:4" x14ac:dyDescent="0.25">
      <c r="B13" s="6" t="s">
        <v>10</v>
      </c>
      <c r="C13" s="6"/>
      <c r="D13" s="6"/>
    </row>
    <row r="15" ht="16.5" customHeight="1" spans="2:4" x14ac:dyDescent="0.25">
      <c r="B15" s="5" t="s">
        <v>11</v>
      </c>
      <c r="C15" s="5"/>
      <c r="D15" s="5"/>
    </row>
    <row r="16" ht="33" customHeight="1" spans="2:4" x14ac:dyDescent="0.25">
      <c r="B16" s="7" t="s">
        <v>12</v>
      </c>
      <c r="C16" s="8">
        <v>365</v>
      </c>
      <c r="D16" s="9" t="s">
        <v>13</v>
      </c>
    </row>
    <row r="17" ht="33" customHeight="1" spans="2:4" x14ac:dyDescent="0.25">
      <c r="B17" s="7" t="s">
        <v>14</v>
      </c>
      <c r="C17" s="8">
        <v>45</v>
      </c>
      <c r="D17" s="9" t="s">
        <v>15</v>
      </c>
    </row>
    <row r="18" ht="33" customHeight="1" spans="2:4" x14ac:dyDescent="0.25">
      <c r="B18" s="7" t="s">
        <v>16</v>
      </c>
      <c r="C18" s="8">
        <v>14</v>
      </c>
      <c r="D18" s="9" t="s">
        <v>17</v>
      </c>
    </row>
    <row r="20" ht="16.5" customHeight="1" spans="2:4" x14ac:dyDescent="0.25">
      <c r="B20" s="5" t="s">
        <v>18</v>
      </c>
      <c r="C20" s="5"/>
      <c r="D20" s="5"/>
    </row>
    <row r="21" ht="16.5" customHeight="1" spans="2:4" x14ac:dyDescent="0.25">
      <c r="B21" s="6" t="s">
        <v>19</v>
      </c>
      <c r="C21" s="6"/>
      <c r="D21" s="6"/>
    </row>
    <row r="22" ht="16.5" customHeight="1" spans="2:4" x14ac:dyDescent="0.25">
      <c r="B22" s="6" t="s">
        <v>20</v>
      </c>
      <c r="C22" s="6"/>
      <c r="D22" s="6"/>
    </row>
    <row r="23" ht="16.5" customHeight="1" spans="2:4" x14ac:dyDescent="0.25">
      <c r="B23" s="6" t="s">
        <v>21</v>
      </c>
      <c r="C23" s="6"/>
      <c r="D23" s="6"/>
    </row>
    <row r="24" ht="16.5" customHeight="1" spans="2:4" x14ac:dyDescent="0.25">
      <c r="B24" s="6" t="s">
        <v>22</v>
      </c>
      <c r="C24" s="6"/>
      <c r="D24" s="6"/>
    </row>
    <row r="25" ht="16.5" customHeight="1" spans="2:4" x14ac:dyDescent="0.25">
      <c r="B25" s="6" t="s">
        <v>23</v>
      </c>
      <c r="C25" s="6"/>
      <c r="D25" s="6"/>
    </row>
    <row r="26" ht="16.5" customHeight="1" spans="2:4" x14ac:dyDescent="0.25">
      <c r="B26" s="6" t="s">
        <v>24</v>
      </c>
      <c r="C26" s="6"/>
      <c r="D26" s="6"/>
    </row>
    <row r="28" ht="16.5" customHeight="1" spans="2:4" x14ac:dyDescent="0.25">
      <c r="B28" s="5" t="s">
        <v>25</v>
      </c>
      <c r="C28" s="5"/>
      <c r="D28" s="5"/>
    </row>
    <row r="29" ht="16.5" customHeight="1" spans="2:4" x14ac:dyDescent="0.25">
      <c r="B29" s="6" t="s">
        <v>26</v>
      </c>
      <c r="C29" s="6"/>
      <c r="D29" s="6"/>
    </row>
    <row r="30" ht="16.5" customHeight="1" spans="2:4" x14ac:dyDescent="0.25">
      <c r="B30" s="6" t="s">
        <v>27</v>
      </c>
      <c r="C30" s="6"/>
      <c r="D30" s="6"/>
    </row>
    <row r="31" ht="16.5" customHeight="1" spans="2:4" x14ac:dyDescent="0.25">
      <c r="B31" s="6" t="s">
        <v>28</v>
      </c>
      <c r="C31" s="6"/>
      <c r="D31" s="6"/>
    </row>
    <row r="32" ht="16.5" customHeight="1" spans="2:4" x14ac:dyDescent="0.25">
      <c r="B32" s="6" t="s">
        <v>29</v>
      </c>
      <c r="C32" s="6"/>
      <c r="D32" s="6"/>
    </row>
    <row r="33" ht="16.5" customHeight="1" spans="2:4" x14ac:dyDescent="0.25">
      <c r="B33" s="6" t="s">
        <v>30</v>
      </c>
      <c r="C33" s="6"/>
      <c r="D33" s="6"/>
    </row>
    <row r="34" ht="16.5" customHeight="1" spans="2:4" x14ac:dyDescent="0.25">
      <c r="B34" s="6" t="s">
        <v>31</v>
      </c>
      <c r="C34" s="6"/>
      <c r="D34" s="6"/>
    </row>
    <row r="35" ht="16.5" customHeight="1" spans="2:4" x14ac:dyDescent="0.25">
      <c r="B35" s="6" t="s">
        <v>32</v>
      </c>
      <c r="C35" s="6"/>
      <c r="D35" s="6"/>
    </row>
    <row r="36" ht="16.5" customHeight="1" spans="2:4" x14ac:dyDescent="0.25">
      <c r="B36" s="6" t="s">
        <v>33</v>
      </c>
      <c r="C36" s="6"/>
      <c r="D36" s="6"/>
    </row>
    <row r="37" ht="16.5" customHeight="1" spans="2:4" x14ac:dyDescent="0.25">
      <c r="B37" s="6" t="s">
        <v>34</v>
      </c>
      <c r="C37" s="6"/>
      <c r="D37" s="6"/>
    </row>
    <row r="39" ht="16.5" customHeight="1" spans="2:4" x14ac:dyDescent="0.25">
      <c r="B39" s="5" t="s">
        <v>35</v>
      </c>
      <c r="C39" s="5"/>
      <c r="D39" s="5"/>
    </row>
    <row r="40" ht="43.5" customHeight="1" spans="2:4" x14ac:dyDescent="0.25">
      <c r="B40" s="4" t="s">
        <v>36</v>
      </c>
      <c r="C40" s="4"/>
      <c r="D40" s="4"/>
    </row>
    <row r="41" ht="30" customHeight="1" spans="2:4" x14ac:dyDescent="0.25">
      <c r="B41" s="6" t="s">
        <v>37</v>
      </c>
      <c r="C41" s="6"/>
      <c r="D41" s="6"/>
    </row>
    <row r="42" ht="30" customHeight="1" spans="2:4" x14ac:dyDescent="0.25">
      <c r="B42" s="6" t="s">
        <v>38</v>
      </c>
      <c r="C42" s="6"/>
      <c r="D42" s="6"/>
    </row>
    <row r="43" ht="30" customHeight="1" spans="2:4" x14ac:dyDescent="0.25">
      <c r="B43" s="6" t="s">
        <v>39</v>
      </c>
      <c r="C43" s="6"/>
      <c r="D43" s="6"/>
    </row>
    <row r="44" ht="16.5" customHeight="1" spans="2:4" x14ac:dyDescent="0.25">
      <c r="B44" s="4" t="s">
        <v>40</v>
      </c>
      <c r="C44" s="4"/>
      <c r="D44" s="4"/>
    </row>
    <row r="46" ht="16.5" customHeight="1" spans="2:4" x14ac:dyDescent="0.25">
      <c r="B46" s="5" t="s">
        <v>41</v>
      </c>
      <c r="C46" s="5"/>
      <c r="D46" s="5"/>
    </row>
    <row r="47" ht="16.5" customHeight="1" spans="2:4" x14ac:dyDescent="0.25">
      <c r="B47" s="6" t="s">
        <v>42</v>
      </c>
      <c r="C47" s="6"/>
      <c r="D47" s="6"/>
    </row>
    <row r="48" ht="16.5" customHeight="1" spans="2:4" x14ac:dyDescent="0.25">
      <c r="B48" s="6" t="s">
        <v>43</v>
      </c>
      <c r="C48" s="6"/>
      <c r="D48" s="6"/>
    </row>
    <row r="49" ht="30" customHeight="1" spans="2:4" x14ac:dyDescent="0.25">
      <c r="B49" s="6" t="s">
        <v>44</v>
      </c>
      <c r="C49" s="6"/>
      <c r="D49" s="6"/>
    </row>
  </sheetData>
  <mergeCells count="37">
    <mergeCell ref="B4:D4"/>
    <mergeCell ref="B6:D6"/>
    <mergeCell ref="B7:D7"/>
    <mergeCell ref="B8:D8"/>
    <mergeCell ref="B9:D9"/>
    <mergeCell ref="B10:D10"/>
    <mergeCell ref="B11:D11"/>
    <mergeCell ref="B12:D12"/>
    <mergeCell ref="B13:D13"/>
    <mergeCell ref="B15:D15"/>
    <mergeCell ref="B20:D20"/>
    <mergeCell ref="B21:D21"/>
    <mergeCell ref="B22:D22"/>
    <mergeCell ref="B23:D23"/>
    <mergeCell ref="B24:D24"/>
    <mergeCell ref="B25:D25"/>
    <mergeCell ref="B26:D26"/>
    <mergeCell ref="B28:D28"/>
    <mergeCell ref="B29:D29"/>
    <mergeCell ref="B30:D30"/>
    <mergeCell ref="B31:D31"/>
    <mergeCell ref="B32:D32"/>
    <mergeCell ref="B33:D33"/>
    <mergeCell ref="B34:D34"/>
    <mergeCell ref="B35:D35"/>
    <mergeCell ref="B36:D36"/>
    <mergeCell ref="B37:D37"/>
    <mergeCell ref="B39:D39"/>
    <mergeCell ref="B40:D40"/>
    <mergeCell ref="B41:D41"/>
    <mergeCell ref="B42:D42"/>
    <mergeCell ref="B43:D43"/>
    <mergeCell ref="B44:D44"/>
    <mergeCell ref="B46:D46"/>
    <mergeCell ref="B47:D47"/>
    <mergeCell ref="B48:D48"/>
    <mergeCell ref="B49:D49"/>
  </mergeCells>
  <dataValidations count="2">
    <dataValidation type="whole" allowBlank="1" showErrorMessage="1" errorTitle="Check the number" error="Enter a number from 1 to 3650." sqref="C16">
      <formula1>1</formula1>
      <formula2>3650</formula2>
    </dataValidation>
    <dataValidation type="whole" allowBlank="1" showErrorMessage="1" errorTitle="Check the number" error="Enter a number from 1 to 365." sqref="C17:C18">
      <formula1>1</formula1>
      <formula2>365</formula2>
    </dataValidation>
  </dataValidations>
  <pageMargins left="0.4" right="0.4" top="0.5" bottom="0.5" header="0.2" footer="0.2"/>
  <pageSetup orientation="portrait"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01"/>
  <sheetViews>
    <sheetView workbookViewId="0">
      <pane xSplit="2" ySplit="1" topLeftCell="C2" activePane="bottomRight" state="frozen"/>
      <selection pane="bottomRight"/>
    </sheetView>
  </sheetViews>
  <sheetFormatPr defaultRowHeight="15" outlineLevelRow="0" outlineLevelCol="0" x14ac:dyDescent="55"/>
  <cols>
    <col min="1" max="2" width="20" customWidth="1"/>
    <col min="3" max="3" width="15" customWidth="1"/>
    <col min="4" max="4" width="26" customWidth="1"/>
    <col min="5" max="5" width="11" customWidth="1"/>
    <col min="6" max="6" width="28" customWidth="1"/>
    <col min="7" max="8" width="12" customWidth="1"/>
    <col min="9" max="9" width="15" customWidth="1"/>
    <col min="10" max="10" width="12" customWidth="1"/>
    <col min="11" max="11" width="13" customWidth="1"/>
    <col min="12" max="12" width="26" customWidth="1"/>
    <col min="13" max="13" width="14" customWidth="1"/>
    <col min="14" max="14" width="12" customWidth="1"/>
    <col min="15" max="15" width="13" customWidth="1"/>
    <col min="16" max="16" width="12" customWidth="1"/>
    <col min="17" max="17" width="15" customWidth="1"/>
    <col min="18" max="18" width="44" customWidth="1"/>
  </cols>
  <sheetData>
    <row r="1" ht="42" customHeight="1" spans="1:18" x14ac:dyDescent="0.25">
      <c r="A1" s="10" t="s">
        <v>45</v>
      </c>
      <c r="B1" s="10" t="s">
        <v>46</v>
      </c>
      <c r="C1" s="10" t="s">
        <v>47</v>
      </c>
      <c r="D1" s="11" t="s">
        <v>48</v>
      </c>
      <c r="E1" s="11" t="s">
        <v>49</v>
      </c>
      <c r="F1" s="10" t="s">
        <v>50</v>
      </c>
      <c r="G1" s="10" t="s">
        <v>51</v>
      </c>
      <c r="H1" s="10" t="s">
        <v>52</v>
      </c>
      <c r="I1" s="10" t="s">
        <v>53</v>
      </c>
      <c r="J1" s="10" t="s">
        <v>54</v>
      </c>
      <c r="K1" s="10" t="s">
        <v>55</v>
      </c>
      <c r="L1" s="10" t="s">
        <v>56</v>
      </c>
      <c r="M1" s="10" t="s">
        <v>57</v>
      </c>
      <c r="N1" s="10" t="s">
        <v>58</v>
      </c>
      <c r="O1" s="11" t="s">
        <v>59</v>
      </c>
      <c r="P1" s="10" t="s">
        <v>60</v>
      </c>
      <c r="Q1" s="11" t="s">
        <v>61</v>
      </c>
      <c r="R1" s="10" t="s">
        <v>62</v>
      </c>
    </row>
    <row r="2" spans="1:18" x14ac:dyDescent="0.25">
      <c r="A2" s="12" t="s">
        <v>63</v>
      </c>
      <c r="B2" s="12" t="s">
        <v>64</v>
      </c>
      <c r="C2" s="12" t="s">
        <v>65</v>
      </c>
      <c r="D2" s="13" t="str">
        <f>IF(C2="","",IF(AND(ISNUMBER(Q2),N(Q2)&lt;TODAY()),"Past keep-until: delete",IF(AND(N2&lt;&gt;"",P2="",C2&lt;&gt;"Hired",C2&lt;&gt;"Withdrew",N(O2)&lt;TODAY()),"Decision notice overdue",IF(AND(N2&lt;&gt;"",P2="",C2&lt;&gt;"Hired",C2&lt;&gt;"Withdrew",N(O2)-TODAY()&lt;=7),"Decision notice due within 7 days",IF(AND(C2="Not progressing",P2=""),"Send the outcome",IF(OR(C2="Hired",C2="Not progressing",C2="Withdrew"),"",IF(G2="","No next step date",IF(G2&lt;TODAY(),"Next step overdue",IF(N(E2)&gt;='Start here'!$C$18,"Open longer than your limit","")))))))))</f>
        <v/>
      </c>
      <c r="E2" s="14">
        <f>IF(OR(J2="",C2="",OR(C2="Hired",C2="Not progressing",C2="Withdrew")),"",TODAY()-J2)</f>
        <v>11</v>
      </c>
      <c r="F2" s="12" t="s">
        <v>66</v>
      </c>
      <c r="G2" s="15">
        <v>46311</v>
      </c>
      <c r="H2" s="12" t="s">
        <v>67</v>
      </c>
      <c r="I2" s="12" t="s">
        <v>68</v>
      </c>
      <c r="J2" s="15">
        <v>46296</v>
      </c>
      <c r="K2" s="12" t="s">
        <v>69</v>
      </c>
      <c r="L2" s="12" t="s">
        <v>70</v>
      </c>
      <c r="M2" s="12"/>
      <c r="N2" s="15">
        <v>46304</v>
      </c>
      <c r="O2" s="16">
        <f>IF(N2="","",N2+'Start here'!$C$17)</f>
        <v>46349</v>
      </c>
      <c r="P2" s="15"/>
      <c r="Q2" s="16" t="str">
        <f>IF(OR(C2="Not progressing",C2="Withdrew"),IF(J2="","",MAX(J2,N2,P2)+'Start here'!$C$16),IF(C2="Hired","Employee record",""))</f>
        <v/>
      </c>
      <c r="R2" s="12" t="s">
        <v>71</v>
      </c>
    </row>
    <row r="3" spans="1:18" x14ac:dyDescent="0.25">
      <c r="A3" s="12" t="s">
        <v>63</v>
      </c>
      <c r="B3" s="12" t="s">
        <v>72</v>
      </c>
      <c r="C3" s="12" t="s">
        <v>73</v>
      </c>
      <c r="D3" s="13" t="str">
        <f>IF(C3="","",IF(AND(ISNUMBER(Q3),N(Q3)&lt;TODAY()),"Past keep-until: delete",IF(AND(N3&lt;&gt;"",P3="",C3&lt;&gt;"Hired",C3&lt;&gt;"Withdrew",N(O3)&lt;TODAY()),"Decision notice overdue",IF(AND(N3&lt;&gt;"",P3="",C3&lt;&gt;"Hired",C3&lt;&gt;"Withdrew",N(O3)-TODAY()&lt;=7),"Decision notice due within 7 days",IF(AND(C3="Not progressing",P3=""),"Send the outcome",IF(OR(C3="Hired",C3="Not progressing",C3="Withdrew"),"",IF(G3="","No next step date",IF(G3&lt;TODAY(),"Next step overdue",IF(N(E3)&gt;='Start here'!$C$18,"Open longer than your limit","")))))))))</f>
        <v/>
      </c>
      <c r="E3" s="14">
        <f>IF(OR(J3="",C3="",OR(C3="Hired",C3="Not progressing",C3="Withdrew")),"",TODAY()-J3)</f>
        <v>10</v>
      </c>
      <c r="F3" s="12" t="s">
        <v>74</v>
      </c>
      <c r="G3" s="15">
        <v>46309</v>
      </c>
      <c r="H3" s="12" t="s">
        <v>67</v>
      </c>
      <c r="I3" s="12" t="s">
        <v>68</v>
      </c>
      <c r="J3" s="15">
        <v>46297</v>
      </c>
      <c r="K3" s="12" t="s">
        <v>75</v>
      </c>
      <c r="L3" s="12" t="s">
        <v>76</v>
      </c>
      <c r="M3" s="12"/>
      <c r="N3" s="15"/>
      <c r="O3" s="16" t="str">
        <f>IF(N3="","",N3+'Start here'!$C$17)</f>
        <v/>
      </c>
      <c r="P3" s="15"/>
      <c r="Q3" s="16" t="str">
        <f>IF(OR(C3="Not progressing",C3="Withdrew"),IF(J3="","",MAX(J3,N3,P3)+'Start here'!$C$16),IF(C3="Hired","Employee record",""))</f>
        <v/>
      </c>
      <c r="R3" s="12" t="s">
        <v>77</v>
      </c>
    </row>
    <row r="4" spans="1:18" x14ac:dyDescent="0.25">
      <c r="A4" s="12" t="s">
        <v>63</v>
      </c>
      <c r="B4" s="12" t="s">
        <v>78</v>
      </c>
      <c r="C4" s="12" t="s">
        <v>79</v>
      </c>
      <c r="D4" s="13" t="str">
        <f>IF(C4="","",IF(AND(ISNUMBER(Q4),N(Q4)&lt;TODAY()),"Past keep-until: delete",IF(AND(N4&lt;&gt;"",P4="",C4&lt;&gt;"Hired",C4&lt;&gt;"Withdrew",N(O4)&lt;TODAY()),"Decision notice overdue",IF(AND(N4&lt;&gt;"",P4="",C4&lt;&gt;"Hired",C4&lt;&gt;"Withdrew",N(O4)-TODAY()&lt;=7),"Decision notice due within 7 days",IF(AND(C4="Not progressing",P4=""),"Send the outcome",IF(OR(C4="Hired",C4="Not progressing",C4="Withdrew"),"",IF(G4="","No next step date",IF(G4&lt;TODAY(),"Next step overdue",IF(N(E4)&gt;='Start here'!$C$18,"Open longer than your limit","")))))))))</f>
        <v/>
      </c>
      <c r="E4" s="14">
        <f>IF(OR(J4="",C4="",OR(C4="Hired",C4="Not progressing",C4="Withdrew")),"",TODAY()-J4)</f>
        <v>9</v>
      </c>
      <c r="F4" s="12" t="s">
        <v>80</v>
      </c>
      <c r="G4" s="15">
        <v>46308</v>
      </c>
      <c r="H4" s="12" t="s">
        <v>81</v>
      </c>
      <c r="I4" s="12" t="s">
        <v>82</v>
      </c>
      <c r="J4" s="15">
        <v>46298</v>
      </c>
      <c r="K4" s="12" t="s">
        <v>83</v>
      </c>
      <c r="L4" s="12" t="s">
        <v>84</v>
      </c>
      <c r="M4" s="12"/>
      <c r="N4" s="15"/>
      <c r="O4" s="16" t="str">
        <f>IF(N4="","",N4+'Start here'!$C$17)</f>
        <v/>
      </c>
      <c r="P4" s="15"/>
      <c r="Q4" s="16" t="str">
        <f>IF(OR(C4="Not progressing",C4="Withdrew"),IF(J4="","",MAX(J4,N4,P4)+'Start here'!$C$16),IF(C4="Hired","Employee record",""))</f>
        <v/>
      </c>
      <c r="R4" s="12" t="s">
        <v>85</v>
      </c>
    </row>
    <row r="5" spans="1:18" x14ac:dyDescent="0.25">
      <c r="A5" s="12" t="s">
        <v>63</v>
      </c>
      <c r="B5" s="12" t="s">
        <v>86</v>
      </c>
      <c r="C5" s="12" t="s">
        <v>87</v>
      </c>
      <c r="D5" s="13" t="str">
        <f>IF(C5="","",IF(AND(ISNUMBER(Q5),N(Q5)&lt;TODAY()),"Past keep-until: delete",IF(AND(N5&lt;&gt;"",P5="",C5&lt;&gt;"Hired",C5&lt;&gt;"Withdrew",N(O5)&lt;TODAY()),"Decision notice overdue",IF(AND(N5&lt;&gt;"",P5="",C5&lt;&gt;"Hired",C5&lt;&gt;"Withdrew",N(O5)-TODAY()&lt;=7),"Decision notice due within 7 days",IF(AND(C5="Not progressing",P5=""),"Send the outcome",IF(OR(C5="Hired",C5="Not progressing",C5="Withdrew"),"",IF(G5="","No next step date",IF(G5&lt;TODAY(),"Next step overdue",IF(N(E5)&gt;='Start here'!$C$18,"Open longer than your limit","")))))))))</f>
        <v/>
      </c>
      <c r="E5" s="14" t="str">
        <f>IF(OR(J5="",C5="",OR(C5="Hired",C5="Not progressing",C5="Withdrew")),"",TODAY()-J5)</f>
        <v/>
      </c>
      <c r="F5" s="12"/>
      <c r="G5" s="15"/>
      <c r="H5" s="12" t="s">
        <v>81</v>
      </c>
      <c r="I5" s="12" t="s">
        <v>88</v>
      </c>
      <c r="J5" s="15">
        <v>46297</v>
      </c>
      <c r="K5" s="12" t="s">
        <v>75</v>
      </c>
      <c r="L5" s="12" t="s">
        <v>89</v>
      </c>
      <c r="M5" s="12"/>
      <c r="N5" s="15"/>
      <c r="O5" s="16" t="str">
        <f>IF(N5="","",N5+'Start here'!$C$17)</f>
        <v/>
      </c>
      <c r="P5" s="15">
        <v>46301</v>
      </c>
      <c r="Q5" s="16">
        <f>IF(OR(C5="Not progressing",C5="Withdrew"),IF(J5="","",MAX(J5,N5,P5)+'Start here'!$C$16),IF(C5="Hired","Employee record",""))</f>
        <v>46666</v>
      </c>
      <c r="R5" s="12" t="s">
        <v>90</v>
      </c>
    </row>
    <row r="6" spans="1:18" x14ac:dyDescent="0.25">
      <c r="A6" s="12"/>
      <c r="B6" s="12"/>
      <c r="C6" s="12"/>
      <c r="D6" s="13" t="str">
        <f>IF(C6="","",IF(AND(ISNUMBER(Q6),N(Q6)&lt;TODAY()),"Past keep-until: delete",IF(AND(N6&lt;&gt;"",P6="",C6&lt;&gt;"Hired",C6&lt;&gt;"Withdrew",N(O6)&lt;TODAY()),"Decision notice overdue",IF(AND(N6&lt;&gt;"",P6="",C6&lt;&gt;"Hired",C6&lt;&gt;"Withdrew",N(O6)-TODAY()&lt;=7),"Decision notice due within 7 days",IF(AND(C6="Not progressing",P6=""),"Send the outcome",IF(OR(C6="Hired",C6="Not progressing",C6="Withdrew"),"",IF(G6="","No next step date",IF(G6&lt;TODAY(),"Next step overdue",IF(N(E6)&gt;='Start here'!$C$18,"Open longer than your limit","")))))))))</f>
        <v/>
      </c>
      <c r="E6" s="14" t="str">
        <f>IF(OR(J6="",C6="",OR(C6="Hired",C6="Not progressing",C6="Withdrew")),"",TODAY()-J6)</f>
        <v/>
      </c>
      <c r="F6" s="12"/>
      <c r="G6" s="15"/>
      <c r="H6" s="12"/>
      <c r="I6" s="12"/>
      <c r="J6" s="15"/>
      <c r="K6" s="12"/>
      <c r="L6" s="12"/>
      <c r="M6" s="12"/>
      <c r="N6" s="15"/>
      <c r="O6" s="16" t="str">
        <f>IF(N6="","",N6+'Start here'!$C$17)</f>
        <v/>
      </c>
      <c r="P6" s="15"/>
      <c r="Q6" s="16" t="str">
        <f>IF(OR(C6="Not progressing",C6="Withdrew"),IF(J6="","",MAX(J6,N6,P6)+'Start here'!$C$16),IF(C6="Hired","Employee record",""))</f>
        <v/>
      </c>
      <c r="R6" s="12"/>
    </row>
    <row r="7" spans="1:18" x14ac:dyDescent="0.25">
      <c r="A7" s="12"/>
      <c r="B7" s="12"/>
      <c r="C7" s="12"/>
      <c r="D7" s="13" t="str">
        <f>IF(C7="","",IF(AND(ISNUMBER(Q7),N(Q7)&lt;TODAY()),"Past keep-until: delete",IF(AND(N7&lt;&gt;"",P7="",C7&lt;&gt;"Hired",C7&lt;&gt;"Withdrew",N(O7)&lt;TODAY()),"Decision notice overdue",IF(AND(N7&lt;&gt;"",P7="",C7&lt;&gt;"Hired",C7&lt;&gt;"Withdrew",N(O7)-TODAY()&lt;=7),"Decision notice due within 7 days",IF(AND(C7="Not progressing",P7=""),"Send the outcome",IF(OR(C7="Hired",C7="Not progressing",C7="Withdrew"),"",IF(G7="","No next step date",IF(G7&lt;TODAY(),"Next step overdue",IF(N(E7)&gt;='Start here'!$C$18,"Open longer than your limit","")))))))))</f>
        <v/>
      </c>
      <c r="E7" s="14" t="str">
        <f>IF(OR(J7="",C7="",OR(C7="Hired",C7="Not progressing",C7="Withdrew")),"",TODAY()-J7)</f>
        <v/>
      </c>
      <c r="F7" s="12"/>
      <c r="G7" s="15"/>
      <c r="H7" s="12"/>
      <c r="I7" s="12"/>
      <c r="J7" s="15"/>
      <c r="K7" s="12"/>
      <c r="L7" s="12"/>
      <c r="M7" s="12"/>
      <c r="N7" s="15"/>
      <c r="O7" s="16" t="str">
        <f>IF(N7="","",N7+'Start here'!$C$17)</f>
        <v/>
      </c>
      <c r="P7" s="15"/>
      <c r="Q7" s="16" t="str">
        <f>IF(OR(C7="Not progressing",C7="Withdrew"),IF(J7="","",MAX(J7,N7,P7)+'Start here'!$C$16),IF(C7="Hired","Employee record",""))</f>
        <v/>
      </c>
      <c r="R7" s="12"/>
    </row>
    <row r="8" spans="1:18" x14ac:dyDescent="0.25">
      <c r="A8" s="12"/>
      <c r="B8" s="12"/>
      <c r="C8" s="12"/>
      <c r="D8" s="13" t="str">
        <f>IF(C8="","",IF(AND(ISNUMBER(Q8),N(Q8)&lt;TODAY()),"Past keep-until: delete",IF(AND(N8&lt;&gt;"",P8="",C8&lt;&gt;"Hired",C8&lt;&gt;"Withdrew",N(O8)&lt;TODAY()),"Decision notice overdue",IF(AND(N8&lt;&gt;"",P8="",C8&lt;&gt;"Hired",C8&lt;&gt;"Withdrew",N(O8)-TODAY()&lt;=7),"Decision notice due within 7 days",IF(AND(C8="Not progressing",P8=""),"Send the outcome",IF(OR(C8="Hired",C8="Not progressing",C8="Withdrew"),"",IF(G8="","No next step date",IF(G8&lt;TODAY(),"Next step overdue",IF(N(E8)&gt;='Start here'!$C$18,"Open longer than your limit","")))))))))</f>
        <v/>
      </c>
      <c r="E8" s="14" t="str">
        <f>IF(OR(J8="",C8="",OR(C8="Hired",C8="Not progressing",C8="Withdrew")),"",TODAY()-J8)</f>
        <v/>
      </c>
      <c r="F8" s="12"/>
      <c r="G8" s="15"/>
      <c r="H8" s="12"/>
      <c r="I8" s="12"/>
      <c r="J8" s="15"/>
      <c r="K8" s="12"/>
      <c r="L8" s="12"/>
      <c r="M8" s="12"/>
      <c r="N8" s="15"/>
      <c r="O8" s="16" t="str">
        <f>IF(N8="","",N8+'Start here'!$C$17)</f>
        <v/>
      </c>
      <c r="P8" s="15"/>
      <c r="Q8" s="16" t="str">
        <f>IF(OR(C8="Not progressing",C8="Withdrew"),IF(J8="","",MAX(J8,N8,P8)+'Start here'!$C$16),IF(C8="Hired","Employee record",""))</f>
        <v/>
      </c>
      <c r="R8" s="12"/>
    </row>
    <row r="9" spans="1:18" x14ac:dyDescent="0.25">
      <c r="A9" s="12"/>
      <c r="B9" s="12"/>
      <c r="C9" s="12"/>
      <c r="D9" s="13" t="str">
        <f>IF(C9="","",IF(AND(ISNUMBER(Q9),N(Q9)&lt;TODAY()),"Past keep-until: delete",IF(AND(N9&lt;&gt;"",P9="",C9&lt;&gt;"Hired",C9&lt;&gt;"Withdrew",N(O9)&lt;TODAY()),"Decision notice overdue",IF(AND(N9&lt;&gt;"",P9="",C9&lt;&gt;"Hired",C9&lt;&gt;"Withdrew",N(O9)-TODAY()&lt;=7),"Decision notice due within 7 days",IF(AND(C9="Not progressing",P9=""),"Send the outcome",IF(OR(C9="Hired",C9="Not progressing",C9="Withdrew"),"",IF(G9="","No next step date",IF(G9&lt;TODAY(),"Next step overdue",IF(N(E9)&gt;='Start here'!$C$18,"Open longer than your limit","")))))))))</f>
        <v/>
      </c>
      <c r="E9" s="14" t="str">
        <f>IF(OR(J9="",C9="",OR(C9="Hired",C9="Not progressing",C9="Withdrew")),"",TODAY()-J9)</f>
        <v/>
      </c>
      <c r="F9" s="12"/>
      <c r="G9" s="15"/>
      <c r="H9" s="12"/>
      <c r="I9" s="12"/>
      <c r="J9" s="15"/>
      <c r="K9" s="12"/>
      <c r="L9" s="12"/>
      <c r="M9" s="12"/>
      <c r="N9" s="15"/>
      <c r="O9" s="16" t="str">
        <f>IF(N9="","",N9+'Start here'!$C$17)</f>
        <v/>
      </c>
      <c r="P9" s="15"/>
      <c r="Q9" s="16" t="str">
        <f>IF(OR(C9="Not progressing",C9="Withdrew"),IF(J9="","",MAX(J9,N9,P9)+'Start here'!$C$16),IF(C9="Hired","Employee record",""))</f>
        <v/>
      </c>
      <c r="R9" s="12"/>
    </row>
    <row r="10" spans="1:18" x14ac:dyDescent="0.25">
      <c r="A10" s="12"/>
      <c r="B10" s="12"/>
      <c r="C10" s="12"/>
      <c r="D10" s="13" t="str">
        <f>IF(C10="","",IF(AND(ISNUMBER(Q10),N(Q10)&lt;TODAY()),"Past keep-until: delete",IF(AND(N10&lt;&gt;"",P10="",C10&lt;&gt;"Hired",C10&lt;&gt;"Withdrew",N(O10)&lt;TODAY()),"Decision notice overdue",IF(AND(N10&lt;&gt;"",P10="",C10&lt;&gt;"Hired",C10&lt;&gt;"Withdrew",N(O10)-TODAY()&lt;=7),"Decision notice due within 7 days",IF(AND(C10="Not progressing",P10=""),"Send the outcome",IF(OR(C10="Hired",C10="Not progressing",C10="Withdrew"),"",IF(G10="","No next step date",IF(G10&lt;TODAY(),"Next step overdue",IF(N(E10)&gt;='Start here'!$C$18,"Open longer than your limit","")))))))))</f>
        <v/>
      </c>
      <c r="E10" s="14" t="str">
        <f>IF(OR(J10="",C10="",OR(C10="Hired",C10="Not progressing",C10="Withdrew")),"",TODAY()-J10)</f>
        <v/>
      </c>
      <c r="F10" s="12"/>
      <c r="G10" s="15"/>
      <c r="H10" s="12"/>
      <c r="I10" s="12"/>
      <c r="J10" s="15"/>
      <c r="K10" s="12"/>
      <c r="L10" s="12"/>
      <c r="M10" s="12"/>
      <c r="N10" s="15"/>
      <c r="O10" s="16" t="str">
        <f>IF(N10="","",N10+'Start here'!$C$17)</f>
        <v/>
      </c>
      <c r="P10" s="15"/>
      <c r="Q10" s="16" t="str">
        <f>IF(OR(C10="Not progressing",C10="Withdrew"),IF(J10="","",MAX(J10,N10,P10)+'Start here'!$C$16),IF(C10="Hired","Employee record",""))</f>
        <v/>
      </c>
      <c r="R10" s="12"/>
    </row>
    <row r="11" spans="1:18" x14ac:dyDescent="0.25">
      <c r="A11" s="12"/>
      <c r="B11" s="12"/>
      <c r="C11" s="12"/>
      <c r="D11" s="13" t="str">
        <f>IF(C11="","",IF(AND(ISNUMBER(Q11),N(Q11)&lt;TODAY()),"Past keep-until: delete",IF(AND(N11&lt;&gt;"",P11="",C11&lt;&gt;"Hired",C11&lt;&gt;"Withdrew",N(O11)&lt;TODAY()),"Decision notice overdue",IF(AND(N11&lt;&gt;"",P11="",C11&lt;&gt;"Hired",C11&lt;&gt;"Withdrew",N(O11)-TODAY()&lt;=7),"Decision notice due within 7 days",IF(AND(C11="Not progressing",P11=""),"Send the outcome",IF(OR(C11="Hired",C11="Not progressing",C11="Withdrew"),"",IF(G11="","No next step date",IF(G11&lt;TODAY(),"Next step overdue",IF(N(E11)&gt;='Start here'!$C$18,"Open longer than your limit","")))))))))</f>
        <v/>
      </c>
      <c r="E11" s="14" t="str">
        <f>IF(OR(J11="",C11="",OR(C11="Hired",C11="Not progressing",C11="Withdrew")),"",TODAY()-J11)</f>
        <v/>
      </c>
      <c r="F11" s="12"/>
      <c r="G11" s="15"/>
      <c r="H11" s="12"/>
      <c r="I11" s="12"/>
      <c r="J11" s="15"/>
      <c r="K11" s="12"/>
      <c r="L11" s="12"/>
      <c r="M11" s="12"/>
      <c r="N11" s="15"/>
      <c r="O11" s="16" t="str">
        <f>IF(N11="","",N11+'Start here'!$C$17)</f>
        <v/>
      </c>
      <c r="P11" s="15"/>
      <c r="Q11" s="16" t="str">
        <f>IF(OR(C11="Not progressing",C11="Withdrew"),IF(J11="","",MAX(J11,N11,P11)+'Start here'!$C$16),IF(C11="Hired","Employee record",""))</f>
        <v/>
      </c>
      <c r="R11" s="12"/>
    </row>
    <row r="12" spans="1:18" x14ac:dyDescent="0.25">
      <c r="A12" s="12"/>
      <c r="B12" s="12"/>
      <c r="C12" s="12"/>
      <c r="D12" s="13" t="str">
        <f>IF(C12="","",IF(AND(ISNUMBER(Q12),N(Q12)&lt;TODAY()),"Past keep-until: delete",IF(AND(N12&lt;&gt;"",P12="",C12&lt;&gt;"Hired",C12&lt;&gt;"Withdrew",N(O12)&lt;TODAY()),"Decision notice overdue",IF(AND(N12&lt;&gt;"",P12="",C12&lt;&gt;"Hired",C12&lt;&gt;"Withdrew",N(O12)-TODAY()&lt;=7),"Decision notice due within 7 days",IF(AND(C12="Not progressing",P12=""),"Send the outcome",IF(OR(C12="Hired",C12="Not progressing",C12="Withdrew"),"",IF(G12="","No next step date",IF(G12&lt;TODAY(),"Next step overdue",IF(N(E12)&gt;='Start here'!$C$18,"Open longer than your limit","")))))))))</f>
        <v/>
      </c>
      <c r="E12" s="14" t="str">
        <f>IF(OR(J12="",C12="",OR(C12="Hired",C12="Not progressing",C12="Withdrew")),"",TODAY()-J12)</f>
        <v/>
      </c>
      <c r="F12" s="12"/>
      <c r="G12" s="15"/>
      <c r="H12" s="12"/>
      <c r="I12" s="12"/>
      <c r="J12" s="15"/>
      <c r="K12" s="12"/>
      <c r="L12" s="12"/>
      <c r="M12" s="12"/>
      <c r="N12" s="15"/>
      <c r="O12" s="16" t="str">
        <f>IF(N12="","",N12+'Start here'!$C$17)</f>
        <v/>
      </c>
      <c r="P12" s="15"/>
      <c r="Q12" s="16" t="str">
        <f>IF(OR(C12="Not progressing",C12="Withdrew"),IF(J12="","",MAX(J12,N12,P12)+'Start here'!$C$16),IF(C12="Hired","Employee record",""))</f>
        <v/>
      </c>
      <c r="R12" s="12"/>
    </row>
    <row r="13" spans="1:18" x14ac:dyDescent="0.25">
      <c r="A13" s="12"/>
      <c r="B13" s="12"/>
      <c r="C13" s="12"/>
      <c r="D13" s="13" t="str">
        <f>IF(C13="","",IF(AND(ISNUMBER(Q13),N(Q13)&lt;TODAY()),"Past keep-until: delete",IF(AND(N13&lt;&gt;"",P13="",C13&lt;&gt;"Hired",C13&lt;&gt;"Withdrew",N(O13)&lt;TODAY()),"Decision notice overdue",IF(AND(N13&lt;&gt;"",P13="",C13&lt;&gt;"Hired",C13&lt;&gt;"Withdrew",N(O13)-TODAY()&lt;=7),"Decision notice due within 7 days",IF(AND(C13="Not progressing",P13=""),"Send the outcome",IF(OR(C13="Hired",C13="Not progressing",C13="Withdrew"),"",IF(G13="","No next step date",IF(G13&lt;TODAY(),"Next step overdue",IF(N(E13)&gt;='Start here'!$C$18,"Open longer than your limit","")))))))))</f>
        <v/>
      </c>
      <c r="E13" s="14" t="str">
        <f>IF(OR(J13="",C13="",OR(C13="Hired",C13="Not progressing",C13="Withdrew")),"",TODAY()-J13)</f>
        <v/>
      </c>
      <c r="F13" s="12"/>
      <c r="G13" s="15"/>
      <c r="H13" s="12"/>
      <c r="I13" s="12"/>
      <c r="J13" s="15"/>
      <c r="K13" s="12"/>
      <c r="L13" s="12"/>
      <c r="M13" s="12"/>
      <c r="N13" s="15"/>
      <c r="O13" s="16" t="str">
        <f>IF(N13="","",N13+'Start here'!$C$17)</f>
        <v/>
      </c>
      <c r="P13" s="15"/>
      <c r="Q13" s="16" t="str">
        <f>IF(OR(C13="Not progressing",C13="Withdrew"),IF(J13="","",MAX(J13,N13,P13)+'Start here'!$C$16),IF(C13="Hired","Employee record",""))</f>
        <v/>
      </c>
      <c r="R13" s="12"/>
    </row>
    <row r="14" spans="1:18" x14ac:dyDescent="0.25">
      <c r="A14" s="12"/>
      <c r="B14" s="12"/>
      <c r="C14" s="12"/>
      <c r="D14" s="13" t="str">
        <f>IF(C14="","",IF(AND(ISNUMBER(Q14),N(Q14)&lt;TODAY()),"Past keep-until: delete",IF(AND(N14&lt;&gt;"",P14="",C14&lt;&gt;"Hired",C14&lt;&gt;"Withdrew",N(O14)&lt;TODAY()),"Decision notice overdue",IF(AND(N14&lt;&gt;"",P14="",C14&lt;&gt;"Hired",C14&lt;&gt;"Withdrew",N(O14)-TODAY()&lt;=7),"Decision notice due within 7 days",IF(AND(C14="Not progressing",P14=""),"Send the outcome",IF(OR(C14="Hired",C14="Not progressing",C14="Withdrew"),"",IF(G14="","No next step date",IF(G14&lt;TODAY(),"Next step overdue",IF(N(E14)&gt;='Start here'!$C$18,"Open longer than your limit","")))))))))</f>
        <v/>
      </c>
      <c r="E14" s="14" t="str">
        <f>IF(OR(J14="",C14="",OR(C14="Hired",C14="Not progressing",C14="Withdrew")),"",TODAY()-J14)</f>
        <v/>
      </c>
      <c r="F14" s="12"/>
      <c r="G14" s="15"/>
      <c r="H14" s="12"/>
      <c r="I14" s="12"/>
      <c r="J14" s="15"/>
      <c r="K14" s="12"/>
      <c r="L14" s="12"/>
      <c r="M14" s="12"/>
      <c r="N14" s="15"/>
      <c r="O14" s="16" t="str">
        <f>IF(N14="","",N14+'Start here'!$C$17)</f>
        <v/>
      </c>
      <c r="P14" s="15"/>
      <c r="Q14" s="16" t="str">
        <f>IF(OR(C14="Not progressing",C14="Withdrew"),IF(J14="","",MAX(J14,N14,P14)+'Start here'!$C$16),IF(C14="Hired","Employee record",""))</f>
        <v/>
      </c>
      <c r="R14" s="12"/>
    </row>
    <row r="15" spans="1:18" x14ac:dyDescent="0.25">
      <c r="A15" s="12"/>
      <c r="B15" s="12"/>
      <c r="C15" s="12"/>
      <c r="D15" s="13" t="str">
        <f>IF(C15="","",IF(AND(ISNUMBER(Q15),N(Q15)&lt;TODAY()),"Past keep-until: delete",IF(AND(N15&lt;&gt;"",P15="",C15&lt;&gt;"Hired",C15&lt;&gt;"Withdrew",N(O15)&lt;TODAY()),"Decision notice overdue",IF(AND(N15&lt;&gt;"",P15="",C15&lt;&gt;"Hired",C15&lt;&gt;"Withdrew",N(O15)-TODAY()&lt;=7),"Decision notice due within 7 days",IF(AND(C15="Not progressing",P15=""),"Send the outcome",IF(OR(C15="Hired",C15="Not progressing",C15="Withdrew"),"",IF(G15="","No next step date",IF(G15&lt;TODAY(),"Next step overdue",IF(N(E15)&gt;='Start here'!$C$18,"Open longer than your limit","")))))))))</f>
        <v/>
      </c>
      <c r="E15" s="14" t="str">
        <f>IF(OR(J15="",C15="",OR(C15="Hired",C15="Not progressing",C15="Withdrew")),"",TODAY()-J15)</f>
        <v/>
      </c>
      <c r="F15" s="12"/>
      <c r="G15" s="15"/>
      <c r="H15" s="12"/>
      <c r="I15" s="12"/>
      <c r="J15" s="15"/>
      <c r="K15" s="12"/>
      <c r="L15" s="12"/>
      <c r="M15" s="12"/>
      <c r="N15" s="15"/>
      <c r="O15" s="16" t="str">
        <f>IF(N15="","",N15+'Start here'!$C$17)</f>
        <v/>
      </c>
      <c r="P15" s="15"/>
      <c r="Q15" s="16" t="str">
        <f>IF(OR(C15="Not progressing",C15="Withdrew"),IF(J15="","",MAX(J15,N15,P15)+'Start here'!$C$16),IF(C15="Hired","Employee record",""))</f>
        <v/>
      </c>
      <c r="R15" s="12"/>
    </row>
    <row r="16" spans="1:18" x14ac:dyDescent="0.25">
      <c r="A16" s="12"/>
      <c r="B16" s="12"/>
      <c r="C16" s="12"/>
      <c r="D16" s="13" t="str">
        <f>IF(C16="","",IF(AND(ISNUMBER(Q16),N(Q16)&lt;TODAY()),"Past keep-until: delete",IF(AND(N16&lt;&gt;"",P16="",C16&lt;&gt;"Hired",C16&lt;&gt;"Withdrew",N(O16)&lt;TODAY()),"Decision notice overdue",IF(AND(N16&lt;&gt;"",P16="",C16&lt;&gt;"Hired",C16&lt;&gt;"Withdrew",N(O16)-TODAY()&lt;=7),"Decision notice due within 7 days",IF(AND(C16="Not progressing",P16=""),"Send the outcome",IF(OR(C16="Hired",C16="Not progressing",C16="Withdrew"),"",IF(G16="","No next step date",IF(G16&lt;TODAY(),"Next step overdue",IF(N(E16)&gt;='Start here'!$C$18,"Open longer than your limit","")))))))))</f>
        <v/>
      </c>
      <c r="E16" s="14" t="str">
        <f>IF(OR(J16="",C16="",OR(C16="Hired",C16="Not progressing",C16="Withdrew")),"",TODAY()-J16)</f>
        <v/>
      </c>
      <c r="F16" s="12"/>
      <c r="G16" s="15"/>
      <c r="H16" s="12"/>
      <c r="I16" s="12"/>
      <c r="J16" s="15"/>
      <c r="K16" s="12"/>
      <c r="L16" s="12"/>
      <c r="M16" s="12"/>
      <c r="N16" s="15"/>
      <c r="O16" s="16" t="str">
        <f>IF(N16="","",N16+'Start here'!$C$17)</f>
        <v/>
      </c>
      <c r="P16" s="15"/>
      <c r="Q16" s="16" t="str">
        <f>IF(OR(C16="Not progressing",C16="Withdrew"),IF(J16="","",MAX(J16,N16,P16)+'Start here'!$C$16),IF(C16="Hired","Employee record",""))</f>
        <v/>
      </c>
      <c r="R16" s="12"/>
    </row>
    <row r="17" spans="1:18" x14ac:dyDescent="0.25">
      <c r="A17" s="12"/>
      <c r="B17" s="12"/>
      <c r="C17" s="12"/>
      <c r="D17" s="13" t="str">
        <f>IF(C17="","",IF(AND(ISNUMBER(Q17),N(Q17)&lt;TODAY()),"Past keep-until: delete",IF(AND(N17&lt;&gt;"",P17="",C17&lt;&gt;"Hired",C17&lt;&gt;"Withdrew",N(O17)&lt;TODAY()),"Decision notice overdue",IF(AND(N17&lt;&gt;"",P17="",C17&lt;&gt;"Hired",C17&lt;&gt;"Withdrew",N(O17)-TODAY()&lt;=7),"Decision notice due within 7 days",IF(AND(C17="Not progressing",P17=""),"Send the outcome",IF(OR(C17="Hired",C17="Not progressing",C17="Withdrew"),"",IF(G17="","No next step date",IF(G17&lt;TODAY(),"Next step overdue",IF(N(E17)&gt;='Start here'!$C$18,"Open longer than your limit","")))))))))</f>
        <v/>
      </c>
      <c r="E17" s="14" t="str">
        <f>IF(OR(J17="",C17="",OR(C17="Hired",C17="Not progressing",C17="Withdrew")),"",TODAY()-J17)</f>
        <v/>
      </c>
      <c r="F17" s="12"/>
      <c r="G17" s="15"/>
      <c r="H17" s="12"/>
      <c r="I17" s="12"/>
      <c r="J17" s="15"/>
      <c r="K17" s="12"/>
      <c r="L17" s="12"/>
      <c r="M17" s="12"/>
      <c r="N17" s="15"/>
      <c r="O17" s="16" t="str">
        <f>IF(N17="","",N17+'Start here'!$C$17)</f>
        <v/>
      </c>
      <c r="P17" s="15"/>
      <c r="Q17" s="16" t="str">
        <f>IF(OR(C17="Not progressing",C17="Withdrew"),IF(J17="","",MAX(J17,N17,P17)+'Start here'!$C$16),IF(C17="Hired","Employee record",""))</f>
        <v/>
      </c>
      <c r="R17" s="12"/>
    </row>
    <row r="18" spans="1:18" x14ac:dyDescent="0.25">
      <c r="A18" s="12"/>
      <c r="B18" s="12"/>
      <c r="C18" s="12"/>
      <c r="D18" s="13" t="str">
        <f>IF(C18="","",IF(AND(ISNUMBER(Q18),N(Q18)&lt;TODAY()),"Past keep-until: delete",IF(AND(N18&lt;&gt;"",P18="",C18&lt;&gt;"Hired",C18&lt;&gt;"Withdrew",N(O18)&lt;TODAY()),"Decision notice overdue",IF(AND(N18&lt;&gt;"",P18="",C18&lt;&gt;"Hired",C18&lt;&gt;"Withdrew",N(O18)-TODAY()&lt;=7),"Decision notice due within 7 days",IF(AND(C18="Not progressing",P18=""),"Send the outcome",IF(OR(C18="Hired",C18="Not progressing",C18="Withdrew"),"",IF(G18="","No next step date",IF(G18&lt;TODAY(),"Next step overdue",IF(N(E18)&gt;='Start here'!$C$18,"Open longer than your limit","")))))))))</f>
        <v/>
      </c>
      <c r="E18" s="14" t="str">
        <f>IF(OR(J18="",C18="",OR(C18="Hired",C18="Not progressing",C18="Withdrew")),"",TODAY()-J18)</f>
        <v/>
      </c>
      <c r="F18" s="12"/>
      <c r="G18" s="15"/>
      <c r="H18" s="12"/>
      <c r="I18" s="12"/>
      <c r="J18" s="15"/>
      <c r="K18" s="12"/>
      <c r="L18" s="12"/>
      <c r="M18" s="12"/>
      <c r="N18" s="15"/>
      <c r="O18" s="16" t="str">
        <f>IF(N18="","",N18+'Start here'!$C$17)</f>
        <v/>
      </c>
      <c r="P18" s="15"/>
      <c r="Q18" s="16" t="str">
        <f>IF(OR(C18="Not progressing",C18="Withdrew"),IF(J18="","",MAX(J18,N18,P18)+'Start here'!$C$16),IF(C18="Hired","Employee record",""))</f>
        <v/>
      </c>
      <c r="R18" s="12"/>
    </row>
    <row r="19" spans="1:18" x14ac:dyDescent="0.25">
      <c r="A19" s="12"/>
      <c r="B19" s="12"/>
      <c r="C19" s="12"/>
      <c r="D19" s="13" t="str">
        <f>IF(C19="","",IF(AND(ISNUMBER(Q19),N(Q19)&lt;TODAY()),"Past keep-until: delete",IF(AND(N19&lt;&gt;"",P19="",C19&lt;&gt;"Hired",C19&lt;&gt;"Withdrew",N(O19)&lt;TODAY()),"Decision notice overdue",IF(AND(N19&lt;&gt;"",P19="",C19&lt;&gt;"Hired",C19&lt;&gt;"Withdrew",N(O19)-TODAY()&lt;=7),"Decision notice due within 7 days",IF(AND(C19="Not progressing",P19=""),"Send the outcome",IF(OR(C19="Hired",C19="Not progressing",C19="Withdrew"),"",IF(G19="","No next step date",IF(G19&lt;TODAY(),"Next step overdue",IF(N(E19)&gt;='Start here'!$C$18,"Open longer than your limit","")))))))))</f>
        <v/>
      </c>
      <c r="E19" s="14" t="str">
        <f>IF(OR(J19="",C19="",OR(C19="Hired",C19="Not progressing",C19="Withdrew")),"",TODAY()-J19)</f>
        <v/>
      </c>
      <c r="F19" s="12"/>
      <c r="G19" s="15"/>
      <c r="H19" s="12"/>
      <c r="I19" s="12"/>
      <c r="J19" s="15"/>
      <c r="K19" s="12"/>
      <c r="L19" s="12"/>
      <c r="M19" s="12"/>
      <c r="N19" s="15"/>
      <c r="O19" s="16" t="str">
        <f>IF(N19="","",N19+'Start here'!$C$17)</f>
        <v/>
      </c>
      <c r="P19" s="15"/>
      <c r="Q19" s="16" t="str">
        <f>IF(OR(C19="Not progressing",C19="Withdrew"),IF(J19="","",MAX(J19,N19,P19)+'Start here'!$C$16),IF(C19="Hired","Employee record",""))</f>
        <v/>
      </c>
      <c r="R19" s="12"/>
    </row>
    <row r="20" spans="1:18" x14ac:dyDescent="0.25">
      <c r="A20" s="12"/>
      <c r="B20" s="12"/>
      <c r="C20" s="12"/>
      <c r="D20" s="13" t="str">
        <f>IF(C20="","",IF(AND(ISNUMBER(Q20),N(Q20)&lt;TODAY()),"Past keep-until: delete",IF(AND(N20&lt;&gt;"",P20="",C20&lt;&gt;"Hired",C20&lt;&gt;"Withdrew",N(O20)&lt;TODAY()),"Decision notice overdue",IF(AND(N20&lt;&gt;"",P20="",C20&lt;&gt;"Hired",C20&lt;&gt;"Withdrew",N(O20)-TODAY()&lt;=7),"Decision notice due within 7 days",IF(AND(C20="Not progressing",P20=""),"Send the outcome",IF(OR(C20="Hired",C20="Not progressing",C20="Withdrew"),"",IF(G20="","No next step date",IF(G20&lt;TODAY(),"Next step overdue",IF(N(E20)&gt;='Start here'!$C$18,"Open longer than your limit","")))))))))</f>
        <v/>
      </c>
      <c r="E20" s="14" t="str">
        <f>IF(OR(J20="",C20="",OR(C20="Hired",C20="Not progressing",C20="Withdrew")),"",TODAY()-J20)</f>
        <v/>
      </c>
      <c r="F20" s="12"/>
      <c r="G20" s="15"/>
      <c r="H20" s="12"/>
      <c r="I20" s="12"/>
      <c r="J20" s="15"/>
      <c r="K20" s="12"/>
      <c r="L20" s="12"/>
      <c r="M20" s="12"/>
      <c r="N20" s="15"/>
      <c r="O20" s="16" t="str">
        <f>IF(N20="","",N20+'Start here'!$C$17)</f>
        <v/>
      </c>
      <c r="P20" s="15"/>
      <c r="Q20" s="16" t="str">
        <f>IF(OR(C20="Not progressing",C20="Withdrew"),IF(J20="","",MAX(J20,N20,P20)+'Start here'!$C$16),IF(C20="Hired","Employee record",""))</f>
        <v/>
      </c>
      <c r="R20" s="12"/>
    </row>
    <row r="21" spans="1:18" x14ac:dyDescent="0.25">
      <c r="A21" s="12"/>
      <c r="B21" s="12"/>
      <c r="C21" s="12"/>
      <c r="D21" s="13" t="str">
        <f>IF(C21="","",IF(AND(ISNUMBER(Q21),N(Q21)&lt;TODAY()),"Past keep-until: delete",IF(AND(N21&lt;&gt;"",P21="",C21&lt;&gt;"Hired",C21&lt;&gt;"Withdrew",N(O21)&lt;TODAY()),"Decision notice overdue",IF(AND(N21&lt;&gt;"",P21="",C21&lt;&gt;"Hired",C21&lt;&gt;"Withdrew",N(O21)-TODAY()&lt;=7),"Decision notice due within 7 days",IF(AND(C21="Not progressing",P21=""),"Send the outcome",IF(OR(C21="Hired",C21="Not progressing",C21="Withdrew"),"",IF(G21="","No next step date",IF(G21&lt;TODAY(),"Next step overdue",IF(N(E21)&gt;='Start here'!$C$18,"Open longer than your limit","")))))))))</f>
        <v/>
      </c>
      <c r="E21" s="14" t="str">
        <f>IF(OR(J21="",C21="",OR(C21="Hired",C21="Not progressing",C21="Withdrew")),"",TODAY()-J21)</f>
        <v/>
      </c>
      <c r="F21" s="12"/>
      <c r="G21" s="15"/>
      <c r="H21" s="12"/>
      <c r="I21" s="12"/>
      <c r="J21" s="15"/>
      <c r="K21" s="12"/>
      <c r="L21" s="12"/>
      <c r="M21" s="12"/>
      <c r="N21" s="15"/>
      <c r="O21" s="16" t="str">
        <f>IF(N21="","",N21+'Start here'!$C$17)</f>
        <v/>
      </c>
      <c r="P21" s="15"/>
      <c r="Q21" s="16" t="str">
        <f>IF(OR(C21="Not progressing",C21="Withdrew"),IF(J21="","",MAX(J21,N21,P21)+'Start here'!$C$16),IF(C21="Hired","Employee record",""))</f>
        <v/>
      </c>
      <c r="R21" s="12"/>
    </row>
    <row r="22" spans="1:18" x14ac:dyDescent="0.25">
      <c r="A22" s="12"/>
      <c r="B22" s="12"/>
      <c r="C22" s="12"/>
      <c r="D22" s="13" t="str">
        <f>IF(C22="","",IF(AND(ISNUMBER(Q22),N(Q22)&lt;TODAY()),"Past keep-until: delete",IF(AND(N22&lt;&gt;"",P22="",C22&lt;&gt;"Hired",C22&lt;&gt;"Withdrew",N(O22)&lt;TODAY()),"Decision notice overdue",IF(AND(N22&lt;&gt;"",P22="",C22&lt;&gt;"Hired",C22&lt;&gt;"Withdrew",N(O22)-TODAY()&lt;=7),"Decision notice due within 7 days",IF(AND(C22="Not progressing",P22=""),"Send the outcome",IF(OR(C22="Hired",C22="Not progressing",C22="Withdrew"),"",IF(G22="","No next step date",IF(G22&lt;TODAY(),"Next step overdue",IF(N(E22)&gt;='Start here'!$C$18,"Open longer than your limit","")))))))))</f>
        <v/>
      </c>
      <c r="E22" s="14" t="str">
        <f>IF(OR(J22="",C22="",OR(C22="Hired",C22="Not progressing",C22="Withdrew")),"",TODAY()-J22)</f>
        <v/>
      </c>
      <c r="F22" s="12"/>
      <c r="G22" s="15"/>
      <c r="H22" s="12"/>
      <c r="I22" s="12"/>
      <c r="J22" s="15"/>
      <c r="K22" s="12"/>
      <c r="L22" s="12"/>
      <c r="M22" s="12"/>
      <c r="N22" s="15"/>
      <c r="O22" s="16" t="str">
        <f>IF(N22="","",N22+'Start here'!$C$17)</f>
        <v/>
      </c>
      <c r="P22" s="15"/>
      <c r="Q22" s="16" t="str">
        <f>IF(OR(C22="Not progressing",C22="Withdrew"),IF(J22="","",MAX(J22,N22,P22)+'Start here'!$C$16),IF(C22="Hired","Employee record",""))</f>
        <v/>
      </c>
      <c r="R22" s="12"/>
    </row>
    <row r="23" spans="1:18" x14ac:dyDescent="0.25">
      <c r="A23" s="12"/>
      <c r="B23" s="12"/>
      <c r="C23" s="12"/>
      <c r="D23" s="13" t="str">
        <f>IF(C23="","",IF(AND(ISNUMBER(Q23),N(Q23)&lt;TODAY()),"Past keep-until: delete",IF(AND(N23&lt;&gt;"",P23="",C23&lt;&gt;"Hired",C23&lt;&gt;"Withdrew",N(O23)&lt;TODAY()),"Decision notice overdue",IF(AND(N23&lt;&gt;"",P23="",C23&lt;&gt;"Hired",C23&lt;&gt;"Withdrew",N(O23)-TODAY()&lt;=7),"Decision notice due within 7 days",IF(AND(C23="Not progressing",P23=""),"Send the outcome",IF(OR(C23="Hired",C23="Not progressing",C23="Withdrew"),"",IF(G23="","No next step date",IF(G23&lt;TODAY(),"Next step overdue",IF(N(E23)&gt;='Start here'!$C$18,"Open longer than your limit","")))))))))</f>
        <v/>
      </c>
      <c r="E23" s="14" t="str">
        <f>IF(OR(J23="",C23="",OR(C23="Hired",C23="Not progressing",C23="Withdrew")),"",TODAY()-J23)</f>
        <v/>
      </c>
      <c r="F23" s="12"/>
      <c r="G23" s="15"/>
      <c r="H23" s="12"/>
      <c r="I23" s="12"/>
      <c r="J23" s="15"/>
      <c r="K23" s="12"/>
      <c r="L23" s="12"/>
      <c r="M23" s="12"/>
      <c r="N23" s="15"/>
      <c r="O23" s="16" t="str">
        <f>IF(N23="","",N23+'Start here'!$C$17)</f>
        <v/>
      </c>
      <c r="P23" s="15"/>
      <c r="Q23" s="16" t="str">
        <f>IF(OR(C23="Not progressing",C23="Withdrew"),IF(J23="","",MAX(J23,N23,P23)+'Start here'!$C$16),IF(C23="Hired","Employee record",""))</f>
        <v/>
      </c>
      <c r="R23" s="12"/>
    </row>
    <row r="24" spans="1:18" x14ac:dyDescent="0.25">
      <c r="A24" s="12"/>
      <c r="B24" s="12"/>
      <c r="C24" s="12"/>
      <c r="D24" s="13" t="str">
        <f>IF(C24="","",IF(AND(ISNUMBER(Q24),N(Q24)&lt;TODAY()),"Past keep-until: delete",IF(AND(N24&lt;&gt;"",P24="",C24&lt;&gt;"Hired",C24&lt;&gt;"Withdrew",N(O24)&lt;TODAY()),"Decision notice overdue",IF(AND(N24&lt;&gt;"",P24="",C24&lt;&gt;"Hired",C24&lt;&gt;"Withdrew",N(O24)-TODAY()&lt;=7),"Decision notice due within 7 days",IF(AND(C24="Not progressing",P24=""),"Send the outcome",IF(OR(C24="Hired",C24="Not progressing",C24="Withdrew"),"",IF(G24="","No next step date",IF(G24&lt;TODAY(),"Next step overdue",IF(N(E24)&gt;='Start here'!$C$18,"Open longer than your limit","")))))))))</f>
        <v/>
      </c>
      <c r="E24" s="14" t="str">
        <f>IF(OR(J24="",C24="",OR(C24="Hired",C24="Not progressing",C24="Withdrew")),"",TODAY()-J24)</f>
        <v/>
      </c>
      <c r="F24" s="12"/>
      <c r="G24" s="15"/>
      <c r="H24" s="12"/>
      <c r="I24" s="12"/>
      <c r="J24" s="15"/>
      <c r="K24" s="12"/>
      <c r="L24" s="12"/>
      <c r="M24" s="12"/>
      <c r="N24" s="15"/>
      <c r="O24" s="16" t="str">
        <f>IF(N24="","",N24+'Start here'!$C$17)</f>
        <v/>
      </c>
      <c r="P24" s="15"/>
      <c r="Q24" s="16" t="str">
        <f>IF(OR(C24="Not progressing",C24="Withdrew"),IF(J24="","",MAX(J24,N24,P24)+'Start here'!$C$16),IF(C24="Hired","Employee record",""))</f>
        <v/>
      </c>
      <c r="R24" s="12"/>
    </row>
    <row r="25" spans="1:18" x14ac:dyDescent="0.25">
      <c r="A25" s="12"/>
      <c r="B25" s="12"/>
      <c r="C25" s="12"/>
      <c r="D25" s="13" t="str">
        <f>IF(C25="","",IF(AND(ISNUMBER(Q25),N(Q25)&lt;TODAY()),"Past keep-until: delete",IF(AND(N25&lt;&gt;"",P25="",C25&lt;&gt;"Hired",C25&lt;&gt;"Withdrew",N(O25)&lt;TODAY()),"Decision notice overdue",IF(AND(N25&lt;&gt;"",P25="",C25&lt;&gt;"Hired",C25&lt;&gt;"Withdrew",N(O25)-TODAY()&lt;=7),"Decision notice due within 7 days",IF(AND(C25="Not progressing",P25=""),"Send the outcome",IF(OR(C25="Hired",C25="Not progressing",C25="Withdrew"),"",IF(G25="","No next step date",IF(G25&lt;TODAY(),"Next step overdue",IF(N(E25)&gt;='Start here'!$C$18,"Open longer than your limit","")))))))))</f>
        <v/>
      </c>
      <c r="E25" s="14" t="str">
        <f>IF(OR(J25="",C25="",OR(C25="Hired",C25="Not progressing",C25="Withdrew")),"",TODAY()-J25)</f>
        <v/>
      </c>
      <c r="F25" s="12"/>
      <c r="G25" s="15"/>
      <c r="H25" s="12"/>
      <c r="I25" s="12"/>
      <c r="J25" s="15"/>
      <c r="K25" s="12"/>
      <c r="L25" s="12"/>
      <c r="M25" s="12"/>
      <c r="N25" s="15"/>
      <c r="O25" s="16" t="str">
        <f>IF(N25="","",N25+'Start here'!$C$17)</f>
        <v/>
      </c>
      <c r="P25" s="15"/>
      <c r="Q25" s="16" t="str">
        <f>IF(OR(C25="Not progressing",C25="Withdrew"),IF(J25="","",MAX(J25,N25,P25)+'Start here'!$C$16),IF(C25="Hired","Employee record",""))</f>
        <v/>
      </c>
      <c r="R25" s="12"/>
    </row>
    <row r="26" spans="1:18" x14ac:dyDescent="0.25">
      <c r="A26" s="12"/>
      <c r="B26" s="12"/>
      <c r="C26" s="12"/>
      <c r="D26" s="13" t="str">
        <f>IF(C26="","",IF(AND(ISNUMBER(Q26),N(Q26)&lt;TODAY()),"Past keep-until: delete",IF(AND(N26&lt;&gt;"",P26="",C26&lt;&gt;"Hired",C26&lt;&gt;"Withdrew",N(O26)&lt;TODAY()),"Decision notice overdue",IF(AND(N26&lt;&gt;"",P26="",C26&lt;&gt;"Hired",C26&lt;&gt;"Withdrew",N(O26)-TODAY()&lt;=7),"Decision notice due within 7 days",IF(AND(C26="Not progressing",P26=""),"Send the outcome",IF(OR(C26="Hired",C26="Not progressing",C26="Withdrew"),"",IF(G26="","No next step date",IF(G26&lt;TODAY(),"Next step overdue",IF(N(E26)&gt;='Start here'!$C$18,"Open longer than your limit","")))))))))</f>
        <v/>
      </c>
      <c r="E26" s="14" t="str">
        <f>IF(OR(J26="",C26="",OR(C26="Hired",C26="Not progressing",C26="Withdrew")),"",TODAY()-J26)</f>
        <v/>
      </c>
      <c r="F26" s="12"/>
      <c r="G26" s="15"/>
      <c r="H26" s="12"/>
      <c r="I26" s="12"/>
      <c r="J26" s="15"/>
      <c r="K26" s="12"/>
      <c r="L26" s="12"/>
      <c r="M26" s="12"/>
      <c r="N26" s="15"/>
      <c r="O26" s="16" t="str">
        <f>IF(N26="","",N26+'Start here'!$C$17)</f>
        <v/>
      </c>
      <c r="P26" s="15"/>
      <c r="Q26" s="16" t="str">
        <f>IF(OR(C26="Not progressing",C26="Withdrew"),IF(J26="","",MAX(J26,N26,P26)+'Start here'!$C$16),IF(C26="Hired","Employee record",""))</f>
        <v/>
      </c>
      <c r="R26" s="12"/>
    </row>
    <row r="27" spans="1:18" x14ac:dyDescent="0.25">
      <c r="A27" s="12"/>
      <c r="B27" s="12"/>
      <c r="C27" s="12"/>
      <c r="D27" s="13" t="str">
        <f>IF(C27="","",IF(AND(ISNUMBER(Q27),N(Q27)&lt;TODAY()),"Past keep-until: delete",IF(AND(N27&lt;&gt;"",P27="",C27&lt;&gt;"Hired",C27&lt;&gt;"Withdrew",N(O27)&lt;TODAY()),"Decision notice overdue",IF(AND(N27&lt;&gt;"",P27="",C27&lt;&gt;"Hired",C27&lt;&gt;"Withdrew",N(O27)-TODAY()&lt;=7),"Decision notice due within 7 days",IF(AND(C27="Not progressing",P27=""),"Send the outcome",IF(OR(C27="Hired",C27="Not progressing",C27="Withdrew"),"",IF(G27="","No next step date",IF(G27&lt;TODAY(),"Next step overdue",IF(N(E27)&gt;='Start here'!$C$18,"Open longer than your limit","")))))))))</f>
        <v/>
      </c>
      <c r="E27" s="14" t="str">
        <f>IF(OR(J27="",C27="",OR(C27="Hired",C27="Not progressing",C27="Withdrew")),"",TODAY()-J27)</f>
        <v/>
      </c>
      <c r="F27" s="12"/>
      <c r="G27" s="15"/>
      <c r="H27" s="12"/>
      <c r="I27" s="12"/>
      <c r="J27" s="15"/>
      <c r="K27" s="12"/>
      <c r="L27" s="12"/>
      <c r="M27" s="12"/>
      <c r="N27" s="15"/>
      <c r="O27" s="16" t="str">
        <f>IF(N27="","",N27+'Start here'!$C$17)</f>
        <v/>
      </c>
      <c r="P27" s="15"/>
      <c r="Q27" s="16" t="str">
        <f>IF(OR(C27="Not progressing",C27="Withdrew"),IF(J27="","",MAX(J27,N27,P27)+'Start here'!$C$16),IF(C27="Hired","Employee record",""))</f>
        <v/>
      </c>
      <c r="R27" s="12"/>
    </row>
    <row r="28" spans="1:18" x14ac:dyDescent="0.25">
      <c r="A28" s="12"/>
      <c r="B28" s="12"/>
      <c r="C28" s="12"/>
      <c r="D28" s="13" t="str">
        <f>IF(C28="","",IF(AND(ISNUMBER(Q28),N(Q28)&lt;TODAY()),"Past keep-until: delete",IF(AND(N28&lt;&gt;"",P28="",C28&lt;&gt;"Hired",C28&lt;&gt;"Withdrew",N(O28)&lt;TODAY()),"Decision notice overdue",IF(AND(N28&lt;&gt;"",P28="",C28&lt;&gt;"Hired",C28&lt;&gt;"Withdrew",N(O28)-TODAY()&lt;=7),"Decision notice due within 7 days",IF(AND(C28="Not progressing",P28=""),"Send the outcome",IF(OR(C28="Hired",C28="Not progressing",C28="Withdrew"),"",IF(G28="","No next step date",IF(G28&lt;TODAY(),"Next step overdue",IF(N(E28)&gt;='Start here'!$C$18,"Open longer than your limit","")))))))))</f>
        <v/>
      </c>
      <c r="E28" s="14" t="str">
        <f>IF(OR(J28="",C28="",OR(C28="Hired",C28="Not progressing",C28="Withdrew")),"",TODAY()-J28)</f>
        <v/>
      </c>
      <c r="F28" s="12"/>
      <c r="G28" s="15"/>
      <c r="H28" s="12"/>
      <c r="I28" s="12"/>
      <c r="J28" s="15"/>
      <c r="K28" s="12"/>
      <c r="L28" s="12"/>
      <c r="M28" s="12"/>
      <c r="N28" s="15"/>
      <c r="O28" s="16" t="str">
        <f>IF(N28="","",N28+'Start here'!$C$17)</f>
        <v/>
      </c>
      <c r="P28" s="15"/>
      <c r="Q28" s="16" t="str">
        <f>IF(OR(C28="Not progressing",C28="Withdrew"),IF(J28="","",MAX(J28,N28,P28)+'Start here'!$C$16),IF(C28="Hired","Employee record",""))</f>
        <v/>
      </c>
      <c r="R28" s="12"/>
    </row>
    <row r="29" spans="1:18" x14ac:dyDescent="0.25">
      <c r="A29" s="12"/>
      <c r="B29" s="12"/>
      <c r="C29" s="12"/>
      <c r="D29" s="13" t="str">
        <f>IF(C29="","",IF(AND(ISNUMBER(Q29),N(Q29)&lt;TODAY()),"Past keep-until: delete",IF(AND(N29&lt;&gt;"",P29="",C29&lt;&gt;"Hired",C29&lt;&gt;"Withdrew",N(O29)&lt;TODAY()),"Decision notice overdue",IF(AND(N29&lt;&gt;"",P29="",C29&lt;&gt;"Hired",C29&lt;&gt;"Withdrew",N(O29)-TODAY()&lt;=7),"Decision notice due within 7 days",IF(AND(C29="Not progressing",P29=""),"Send the outcome",IF(OR(C29="Hired",C29="Not progressing",C29="Withdrew"),"",IF(G29="","No next step date",IF(G29&lt;TODAY(),"Next step overdue",IF(N(E29)&gt;='Start here'!$C$18,"Open longer than your limit","")))))))))</f>
        <v/>
      </c>
      <c r="E29" s="14" t="str">
        <f>IF(OR(J29="",C29="",OR(C29="Hired",C29="Not progressing",C29="Withdrew")),"",TODAY()-J29)</f>
        <v/>
      </c>
      <c r="F29" s="12"/>
      <c r="G29" s="15"/>
      <c r="H29" s="12"/>
      <c r="I29" s="12"/>
      <c r="J29" s="15"/>
      <c r="K29" s="12"/>
      <c r="L29" s="12"/>
      <c r="M29" s="12"/>
      <c r="N29" s="15"/>
      <c r="O29" s="16" t="str">
        <f>IF(N29="","",N29+'Start here'!$C$17)</f>
        <v/>
      </c>
      <c r="P29" s="15"/>
      <c r="Q29" s="16" t="str">
        <f>IF(OR(C29="Not progressing",C29="Withdrew"),IF(J29="","",MAX(J29,N29,P29)+'Start here'!$C$16),IF(C29="Hired","Employee record",""))</f>
        <v/>
      </c>
      <c r="R29" s="12"/>
    </row>
    <row r="30" spans="1:18" x14ac:dyDescent="0.25">
      <c r="A30" s="12"/>
      <c r="B30" s="12"/>
      <c r="C30" s="12"/>
      <c r="D30" s="13" t="str">
        <f>IF(C30="","",IF(AND(ISNUMBER(Q30),N(Q30)&lt;TODAY()),"Past keep-until: delete",IF(AND(N30&lt;&gt;"",P30="",C30&lt;&gt;"Hired",C30&lt;&gt;"Withdrew",N(O30)&lt;TODAY()),"Decision notice overdue",IF(AND(N30&lt;&gt;"",P30="",C30&lt;&gt;"Hired",C30&lt;&gt;"Withdrew",N(O30)-TODAY()&lt;=7),"Decision notice due within 7 days",IF(AND(C30="Not progressing",P30=""),"Send the outcome",IF(OR(C30="Hired",C30="Not progressing",C30="Withdrew"),"",IF(G30="","No next step date",IF(G30&lt;TODAY(),"Next step overdue",IF(N(E30)&gt;='Start here'!$C$18,"Open longer than your limit","")))))))))</f>
        <v/>
      </c>
      <c r="E30" s="14" t="str">
        <f>IF(OR(J30="",C30="",OR(C30="Hired",C30="Not progressing",C30="Withdrew")),"",TODAY()-J30)</f>
        <v/>
      </c>
      <c r="F30" s="12"/>
      <c r="G30" s="15"/>
      <c r="H30" s="12"/>
      <c r="I30" s="12"/>
      <c r="J30" s="15"/>
      <c r="K30" s="12"/>
      <c r="L30" s="12"/>
      <c r="M30" s="12"/>
      <c r="N30" s="15"/>
      <c r="O30" s="16" t="str">
        <f>IF(N30="","",N30+'Start here'!$C$17)</f>
        <v/>
      </c>
      <c r="P30" s="15"/>
      <c r="Q30" s="16" t="str">
        <f>IF(OR(C30="Not progressing",C30="Withdrew"),IF(J30="","",MAX(J30,N30,P30)+'Start here'!$C$16),IF(C30="Hired","Employee record",""))</f>
        <v/>
      </c>
      <c r="R30" s="12"/>
    </row>
    <row r="31" spans="1:18" x14ac:dyDescent="0.25">
      <c r="A31" s="12"/>
      <c r="B31" s="12"/>
      <c r="C31" s="12"/>
      <c r="D31" s="13" t="str">
        <f>IF(C31="","",IF(AND(ISNUMBER(Q31),N(Q31)&lt;TODAY()),"Past keep-until: delete",IF(AND(N31&lt;&gt;"",P31="",C31&lt;&gt;"Hired",C31&lt;&gt;"Withdrew",N(O31)&lt;TODAY()),"Decision notice overdue",IF(AND(N31&lt;&gt;"",P31="",C31&lt;&gt;"Hired",C31&lt;&gt;"Withdrew",N(O31)-TODAY()&lt;=7),"Decision notice due within 7 days",IF(AND(C31="Not progressing",P31=""),"Send the outcome",IF(OR(C31="Hired",C31="Not progressing",C31="Withdrew"),"",IF(G31="","No next step date",IF(G31&lt;TODAY(),"Next step overdue",IF(N(E31)&gt;='Start here'!$C$18,"Open longer than your limit","")))))))))</f>
        <v/>
      </c>
      <c r="E31" s="14" t="str">
        <f>IF(OR(J31="",C31="",OR(C31="Hired",C31="Not progressing",C31="Withdrew")),"",TODAY()-J31)</f>
        <v/>
      </c>
      <c r="F31" s="12"/>
      <c r="G31" s="15"/>
      <c r="H31" s="12"/>
      <c r="I31" s="12"/>
      <c r="J31" s="15"/>
      <c r="K31" s="12"/>
      <c r="L31" s="12"/>
      <c r="M31" s="12"/>
      <c r="N31" s="15"/>
      <c r="O31" s="16" t="str">
        <f>IF(N31="","",N31+'Start here'!$C$17)</f>
        <v/>
      </c>
      <c r="P31" s="15"/>
      <c r="Q31" s="16" t="str">
        <f>IF(OR(C31="Not progressing",C31="Withdrew"),IF(J31="","",MAX(J31,N31,P31)+'Start here'!$C$16),IF(C31="Hired","Employee record",""))</f>
        <v/>
      </c>
      <c r="R31" s="12"/>
    </row>
    <row r="32" spans="1:18" x14ac:dyDescent="0.25">
      <c r="A32" s="12"/>
      <c r="B32" s="12"/>
      <c r="C32" s="12"/>
      <c r="D32" s="13" t="str">
        <f>IF(C32="","",IF(AND(ISNUMBER(Q32),N(Q32)&lt;TODAY()),"Past keep-until: delete",IF(AND(N32&lt;&gt;"",P32="",C32&lt;&gt;"Hired",C32&lt;&gt;"Withdrew",N(O32)&lt;TODAY()),"Decision notice overdue",IF(AND(N32&lt;&gt;"",P32="",C32&lt;&gt;"Hired",C32&lt;&gt;"Withdrew",N(O32)-TODAY()&lt;=7),"Decision notice due within 7 days",IF(AND(C32="Not progressing",P32=""),"Send the outcome",IF(OR(C32="Hired",C32="Not progressing",C32="Withdrew"),"",IF(G32="","No next step date",IF(G32&lt;TODAY(),"Next step overdue",IF(N(E32)&gt;='Start here'!$C$18,"Open longer than your limit","")))))))))</f>
        <v/>
      </c>
      <c r="E32" s="14" t="str">
        <f>IF(OR(J32="",C32="",OR(C32="Hired",C32="Not progressing",C32="Withdrew")),"",TODAY()-J32)</f>
        <v/>
      </c>
      <c r="F32" s="12"/>
      <c r="G32" s="15"/>
      <c r="H32" s="12"/>
      <c r="I32" s="12"/>
      <c r="J32" s="15"/>
      <c r="K32" s="12"/>
      <c r="L32" s="12"/>
      <c r="M32" s="12"/>
      <c r="N32" s="15"/>
      <c r="O32" s="16" t="str">
        <f>IF(N32="","",N32+'Start here'!$C$17)</f>
        <v/>
      </c>
      <c r="P32" s="15"/>
      <c r="Q32" s="16" t="str">
        <f>IF(OR(C32="Not progressing",C32="Withdrew"),IF(J32="","",MAX(J32,N32,P32)+'Start here'!$C$16),IF(C32="Hired","Employee record",""))</f>
        <v/>
      </c>
      <c r="R32" s="12"/>
    </row>
    <row r="33" spans="1:18" x14ac:dyDescent="0.25">
      <c r="A33" s="12"/>
      <c r="B33" s="12"/>
      <c r="C33" s="12"/>
      <c r="D33" s="13" t="str">
        <f>IF(C33="","",IF(AND(ISNUMBER(Q33),N(Q33)&lt;TODAY()),"Past keep-until: delete",IF(AND(N33&lt;&gt;"",P33="",C33&lt;&gt;"Hired",C33&lt;&gt;"Withdrew",N(O33)&lt;TODAY()),"Decision notice overdue",IF(AND(N33&lt;&gt;"",P33="",C33&lt;&gt;"Hired",C33&lt;&gt;"Withdrew",N(O33)-TODAY()&lt;=7),"Decision notice due within 7 days",IF(AND(C33="Not progressing",P33=""),"Send the outcome",IF(OR(C33="Hired",C33="Not progressing",C33="Withdrew"),"",IF(G33="","No next step date",IF(G33&lt;TODAY(),"Next step overdue",IF(N(E33)&gt;='Start here'!$C$18,"Open longer than your limit","")))))))))</f>
        <v/>
      </c>
      <c r="E33" s="14" t="str">
        <f>IF(OR(J33="",C33="",OR(C33="Hired",C33="Not progressing",C33="Withdrew")),"",TODAY()-J33)</f>
        <v/>
      </c>
      <c r="F33" s="12"/>
      <c r="G33" s="15"/>
      <c r="H33" s="12"/>
      <c r="I33" s="12"/>
      <c r="J33" s="15"/>
      <c r="K33" s="12"/>
      <c r="L33" s="12"/>
      <c r="M33" s="12"/>
      <c r="N33" s="15"/>
      <c r="O33" s="16" t="str">
        <f>IF(N33="","",N33+'Start here'!$C$17)</f>
        <v/>
      </c>
      <c r="P33" s="15"/>
      <c r="Q33" s="16" t="str">
        <f>IF(OR(C33="Not progressing",C33="Withdrew"),IF(J33="","",MAX(J33,N33,P33)+'Start here'!$C$16),IF(C33="Hired","Employee record",""))</f>
        <v/>
      </c>
      <c r="R33" s="12"/>
    </row>
    <row r="34" spans="1:18" x14ac:dyDescent="0.25">
      <c r="A34" s="12"/>
      <c r="B34" s="12"/>
      <c r="C34" s="12"/>
      <c r="D34" s="13" t="str">
        <f>IF(C34="","",IF(AND(ISNUMBER(Q34),N(Q34)&lt;TODAY()),"Past keep-until: delete",IF(AND(N34&lt;&gt;"",P34="",C34&lt;&gt;"Hired",C34&lt;&gt;"Withdrew",N(O34)&lt;TODAY()),"Decision notice overdue",IF(AND(N34&lt;&gt;"",P34="",C34&lt;&gt;"Hired",C34&lt;&gt;"Withdrew",N(O34)-TODAY()&lt;=7),"Decision notice due within 7 days",IF(AND(C34="Not progressing",P34=""),"Send the outcome",IF(OR(C34="Hired",C34="Not progressing",C34="Withdrew"),"",IF(G34="","No next step date",IF(G34&lt;TODAY(),"Next step overdue",IF(N(E34)&gt;='Start here'!$C$18,"Open longer than your limit","")))))))))</f>
        <v/>
      </c>
      <c r="E34" s="14" t="str">
        <f>IF(OR(J34="",C34="",OR(C34="Hired",C34="Not progressing",C34="Withdrew")),"",TODAY()-J34)</f>
        <v/>
      </c>
      <c r="F34" s="12"/>
      <c r="G34" s="15"/>
      <c r="H34" s="12"/>
      <c r="I34" s="12"/>
      <c r="J34" s="15"/>
      <c r="K34" s="12"/>
      <c r="L34" s="12"/>
      <c r="M34" s="12"/>
      <c r="N34" s="15"/>
      <c r="O34" s="16" t="str">
        <f>IF(N34="","",N34+'Start here'!$C$17)</f>
        <v/>
      </c>
      <c r="P34" s="15"/>
      <c r="Q34" s="16" t="str">
        <f>IF(OR(C34="Not progressing",C34="Withdrew"),IF(J34="","",MAX(J34,N34,P34)+'Start here'!$C$16),IF(C34="Hired","Employee record",""))</f>
        <v/>
      </c>
      <c r="R34" s="12"/>
    </row>
    <row r="35" spans="1:18" x14ac:dyDescent="0.25">
      <c r="A35" s="12"/>
      <c r="B35" s="12"/>
      <c r="C35" s="12"/>
      <c r="D35" s="13" t="str">
        <f>IF(C35="","",IF(AND(ISNUMBER(Q35),N(Q35)&lt;TODAY()),"Past keep-until: delete",IF(AND(N35&lt;&gt;"",P35="",C35&lt;&gt;"Hired",C35&lt;&gt;"Withdrew",N(O35)&lt;TODAY()),"Decision notice overdue",IF(AND(N35&lt;&gt;"",P35="",C35&lt;&gt;"Hired",C35&lt;&gt;"Withdrew",N(O35)-TODAY()&lt;=7),"Decision notice due within 7 days",IF(AND(C35="Not progressing",P35=""),"Send the outcome",IF(OR(C35="Hired",C35="Not progressing",C35="Withdrew"),"",IF(G35="","No next step date",IF(G35&lt;TODAY(),"Next step overdue",IF(N(E35)&gt;='Start here'!$C$18,"Open longer than your limit","")))))))))</f>
        <v/>
      </c>
      <c r="E35" s="14" t="str">
        <f>IF(OR(J35="",C35="",OR(C35="Hired",C35="Not progressing",C35="Withdrew")),"",TODAY()-J35)</f>
        <v/>
      </c>
      <c r="F35" s="12"/>
      <c r="G35" s="15"/>
      <c r="H35" s="12"/>
      <c r="I35" s="12"/>
      <c r="J35" s="15"/>
      <c r="K35" s="12"/>
      <c r="L35" s="12"/>
      <c r="M35" s="12"/>
      <c r="N35" s="15"/>
      <c r="O35" s="16" t="str">
        <f>IF(N35="","",N35+'Start here'!$C$17)</f>
        <v/>
      </c>
      <c r="P35" s="15"/>
      <c r="Q35" s="16" t="str">
        <f>IF(OR(C35="Not progressing",C35="Withdrew"),IF(J35="","",MAX(J35,N35,P35)+'Start here'!$C$16),IF(C35="Hired","Employee record",""))</f>
        <v/>
      </c>
      <c r="R35" s="12"/>
    </row>
    <row r="36" spans="1:18" x14ac:dyDescent="0.25">
      <c r="A36" s="12"/>
      <c r="B36" s="12"/>
      <c r="C36" s="12"/>
      <c r="D36" s="13" t="str">
        <f>IF(C36="","",IF(AND(ISNUMBER(Q36),N(Q36)&lt;TODAY()),"Past keep-until: delete",IF(AND(N36&lt;&gt;"",P36="",C36&lt;&gt;"Hired",C36&lt;&gt;"Withdrew",N(O36)&lt;TODAY()),"Decision notice overdue",IF(AND(N36&lt;&gt;"",P36="",C36&lt;&gt;"Hired",C36&lt;&gt;"Withdrew",N(O36)-TODAY()&lt;=7),"Decision notice due within 7 days",IF(AND(C36="Not progressing",P36=""),"Send the outcome",IF(OR(C36="Hired",C36="Not progressing",C36="Withdrew"),"",IF(G36="","No next step date",IF(G36&lt;TODAY(),"Next step overdue",IF(N(E36)&gt;='Start here'!$C$18,"Open longer than your limit","")))))))))</f>
        <v/>
      </c>
      <c r="E36" s="14" t="str">
        <f>IF(OR(J36="",C36="",OR(C36="Hired",C36="Not progressing",C36="Withdrew")),"",TODAY()-J36)</f>
        <v/>
      </c>
      <c r="F36" s="12"/>
      <c r="G36" s="15"/>
      <c r="H36" s="12"/>
      <c r="I36" s="12"/>
      <c r="J36" s="15"/>
      <c r="K36" s="12"/>
      <c r="L36" s="12"/>
      <c r="M36" s="12"/>
      <c r="N36" s="15"/>
      <c r="O36" s="16" t="str">
        <f>IF(N36="","",N36+'Start here'!$C$17)</f>
        <v/>
      </c>
      <c r="P36" s="15"/>
      <c r="Q36" s="16" t="str">
        <f>IF(OR(C36="Not progressing",C36="Withdrew"),IF(J36="","",MAX(J36,N36,P36)+'Start here'!$C$16),IF(C36="Hired","Employee record",""))</f>
        <v/>
      </c>
      <c r="R36" s="12"/>
    </row>
    <row r="37" spans="1:18" x14ac:dyDescent="0.25">
      <c r="A37" s="12"/>
      <c r="B37" s="12"/>
      <c r="C37" s="12"/>
      <c r="D37" s="13" t="str">
        <f>IF(C37="","",IF(AND(ISNUMBER(Q37),N(Q37)&lt;TODAY()),"Past keep-until: delete",IF(AND(N37&lt;&gt;"",P37="",C37&lt;&gt;"Hired",C37&lt;&gt;"Withdrew",N(O37)&lt;TODAY()),"Decision notice overdue",IF(AND(N37&lt;&gt;"",P37="",C37&lt;&gt;"Hired",C37&lt;&gt;"Withdrew",N(O37)-TODAY()&lt;=7),"Decision notice due within 7 days",IF(AND(C37="Not progressing",P37=""),"Send the outcome",IF(OR(C37="Hired",C37="Not progressing",C37="Withdrew"),"",IF(G37="","No next step date",IF(G37&lt;TODAY(),"Next step overdue",IF(N(E37)&gt;='Start here'!$C$18,"Open longer than your limit","")))))))))</f>
        <v/>
      </c>
      <c r="E37" s="14" t="str">
        <f>IF(OR(J37="",C37="",OR(C37="Hired",C37="Not progressing",C37="Withdrew")),"",TODAY()-J37)</f>
        <v/>
      </c>
      <c r="F37" s="12"/>
      <c r="G37" s="15"/>
      <c r="H37" s="12"/>
      <c r="I37" s="12"/>
      <c r="J37" s="15"/>
      <c r="K37" s="12"/>
      <c r="L37" s="12"/>
      <c r="M37" s="12"/>
      <c r="N37" s="15"/>
      <c r="O37" s="16" t="str">
        <f>IF(N37="","",N37+'Start here'!$C$17)</f>
        <v/>
      </c>
      <c r="P37" s="15"/>
      <c r="Q37" s="16" t="str">
        <f>IF(OR(C37="Not progressing",C37="Withdrew"),IF(J37="","",MAX(J37,N37,P37)+'Start here'!$C$16),IF(C37="Hired","Employee record",""))</f>
        <v/>
      </c>
      <c r="R37" s="12"/>
    </row>
    <row r="38" spans="1:18" x14ac:dyDescent="0.25">
      <c r="A38" s="12"/>
      <c r="B38" s="12"/>
      <c r="C38" s="12"/>
      <c r="D38" s="13" t="str">
        <f>IF(C38="","",IF(AND(ISNUMBER(Q38),N(Q38)&lt;TODAY()),"Past keep-until: delete",IF(AND(N38&lt;&gt;"",P38="",C38&lt;&gt;"Hired",C38&lt;&gt;"Withdrew",N(O38)&lt;TODAY()),"Decision notice overdue",IF(AND(N38&lt;&gt;"",P38="",C38&lt;&gt;"Hired",C38&lt;&gt;"Withdrew",N(O38)-TODAY()&lt;=7),"Decision notice due within 7 days",IF(AND(C38="Not progressing",P38=""),"Send the outcome",IF(OR(C38="Hired",C38="Not progressing",C38="Withdrew"),"",IF(G38="","No next step date",IF(G38&lt;TODAY(),"Next step overdue",IF(N(E38)&gt;='Start here'!$C$18,"Open longer than your limit","")))))))))</f>
        <v/>
      </c>
      <c r="E38" s="14" t="str">
        <f>IF(OR(J38="",C38="",OR(C38="Hired",C38="Not progressing",C38="Withdrew")),"",TODAY()-J38)</f>
        <v/>
      </c>
      <c r="F38" s="12"/>
      <c r="G38" s="15"/>
      <c r="H38" s="12"/>
      <c r="I38" s="12"/>
      <c r="J38" s="15"/>
      <c r="K38" s="12"/>
      <c r="L38" s="12"/>
      <c r="M38" s="12"/>
      <c r="N38" s="15"/>
      <c r="O38" s="16" t="str">
        <f>IF(N38="","",N38+'Start here'!$C$17)</f>
        <v/>
      </c>
      <c r="P38" s="15"/>
      <c r="Q38" s="16" t="str">
        <f>IF(OR(C38="Not progressing",C38="Withdrew"),IF(J38="","",MAX(J38,N38,P38)+'Start here'!$C$16),IF(C38="Hired","Employee record",""))</f>
        <v/>
      </c>
      <c r="R38" s="12"/>
    </row>
    <row r="39" spans="1:18" x14ac:dyDescent="0.25">
      <c r="A39" s="12"/>
      <c r="B39" s="12"/>
      <c r="C39" s="12"/>
      <c r="D39" s="13" t="str">
        <f>IF(C39="","",IF(AND(ISNUMBER(Q39),N(Q39)&lt;TODAY()),"Past keep-until: delete",IF(AND(N39&lt;&gt;"",P39="",C39&lt;&gt;"Hired",C39&lt;&gt;"Withdrew",N(O39)&lt;TODAY()),"Decision notice overdue",IF(AND(N39&lt;&gt;"",P39="",C39&lt;&gt;"Hired",C39&lt;&gt;"Withdrew",N(O39)-TODAY()&lt;=7),"Decision notice due within 7 days",IF(AND(C39="Not progressing",P39=""),"Send the outcome",IF(OR(C39="Hired",C39="Not progressing",C39="Withdrew"),"",IF(G39="","No next step date",IF(G39&lt;TODAY(),"Next step overdue",IF(N(E39)&gt;='Start here'!$C$18,"Open longer than your limit","")))))))))</f>
        <v/>
      </c>
      <c r="E39" s="14" t="str">
        <f>IF(OR(J39="",C39="",OR(C39="Hired",C39="Not progressing",C39="Withdrew")),"",TODAY()-J39)</f>
        <v/>
      </c>
      <c r="F39" s="12"/>
      <c r="G39" s="15"/>
      <c r="H39" s="12"/>
      <c r="I39" s="12"/>
      <c r="J39" s="15"/>
      <c r="K39" s="12"/>
      <c r="L39" s="12"/>
      <c r="M39" s="12"/>
      <c r="N39" s="15"/>
      <c r="O39" s="16" t="str">
        <f>IF(N39="","",N39+'Start here'!$C$17)</f>
        <v/>
      </c>
      <c r="P39" s="15"/>
      <c r="Q39" s="16" t="str">
        <f>IF(OR(C39="Not progressing",C39="Withdrew"),IF(J39="","",MAX(J39,N39,P39)+'Start here'!$C$16),IF(C39="Hired","Employee record",""))</f>
        <v/>
      </c>
      <c r="R39" s="12"/>
    </row>
    <row r="40" spans="1:18" x14ac:dyDescent="0.25">
      <c r="A40" s="12"/>
      <c r="B40" s="12"/>
      <c r="C40" s="12"/>
      <c r="D40" s="13" t="str">
        <f>IF(C40="","",IF(AND(ISNUMBER(Q40),N(Q40)&lt;TODAY()),"Past keep-until: delete",IF(AND(N40&lt;&gt;"",P40="",C40&lt;&gt;"Hired",C40&lt;&gt;"Withdrew",N(O40)&lt;TODAY()),"Decision notice overdue",IF(AND(N40&lt;&gt;"",P40="",C40&lt;&gt;"Hired",C40&lt;&gt;"Withdrew",N(O40)-TODAY()&lt;=7),"Decision notice due within 7 days",IF(AND(C40="Not progressing",P40=""),"Send the outcome",IF(OR(C40="Hired",C40="Not progressing",C40="Withdrew"),"",IF(G40="","No next step date",IF(G40&lt;TODAY(),"Next step overdue",IF(N(E40)&gt;='Start here'!$C$18,"Open longer than your limit","")))))))))</f>
        <v/>
      </c>
      <c r="E40" s="14" t="str">
        <f>IF(OR(J40="",C40="",OR(C40="Hired",C40="Not progressing",C40="Withdrew")),"",TODAY()-J40)</f>
        <v/>
      </c>
      <c r="F40" s="12"/>
      <c r="G40" s="15"/>
      <c r="H40" s="12"/>
      <c r="I40" s="12"/>
      <c r="J40" s="15"/>
      <c r="K40" s="12"/>
      <c r="L40" s="12"/>
      <c r="M40" s="12"/>
      <c r="N40" s="15"/>
      <c r="O40" s="16" t="str">
        <f>IF(N40="","",N40+'Start here'!$C$17)</f>
        <v/>
      </c>
      <c r="P40" s="15"/>
      <c r="Q40" s="16" t="str">
        <f>IF(OR(C40="Not progressing",C40="Withdrew"),IF(J40="","",MAX(J40,N40,P40)+'Start here'!$C$16),IF(C40="Hired","Employee record",""))</f>
        <v/>
      </c>
      <c r="R40" s="12"/>
    </row>
    <row r="41" spans="1:18" x14ac:dyDescent="0.25">
      <c r="A41" s="12"/>
      <c r="B41" s="12"/>
      <c r="C41" s="12"/>
      <c r="D41" s="13" t="str">
        <f>IF(C41="","",IF(AND(ISNUMBER(Q41),N(Q41)&lt;TODAY()),"Past keep-until: delete",IF(AND(N41&lt;&gt;"",P41="",C41&lt;&gt;"Hired",C41&lt;&gt;"Withdrew",N(O41)&lt;TODAY()),"Decision notice overdue",IF(AND(N41&lt;&gt;"",P41="",C41&lt;&gt;"Hired",C41&lt;&gt;"Withdrew",N(O41)-TODAY()&lt;=7),"Decision notice due within 7 days",IF(AND(C41="Not progressing",P41=""),"Send the outcome",IF(OR(C41="Hired",C41="Not progressing",C41="Withdrew"),"",IF(G41="","No next step date",IF(G41&lt;TODAY(),"Next step overdue",IF(N(E41)&gt;='Start here'!$C$18,"Open longer than your limit","")))))))))</f>
        <v/>
      </c>
      <c r="E41" s="14" t="str">
        <f>IF(OR(J41="",C41="",OR(C41="Hired",C41="Not progressing",C41="Withdrew")),"",TODAY()-J41)</f>
        <v/>
      </c>
      <c r="F41" s="12"/>
      <c r="G41" s="15"/>
      <c r="H41" s="12"/>
      <c r="I41" s="12"/>
      <c r="J41" s="15"/>
      <c r="K41" s="12"/>
      <c r="L41" s="12"/>
      <c r="M41" s="12"/>
      <c r="N41" s="15"/>
      <c r="O41" s="16" t="str">
        <f>IF(N41="","",N41+'Start here'!$C$17)</f>
        <v/>
      </c>
      <c r="P41" s="15"/>
      <c r="Q41" s="16" t="str">
        <f>IF(OR(C41="Not progressing",C41="Withdrew"),IF(J41="","",MAX(J41,N41,P41)+'Start here'!$C$16),IF(C41="Hired","Employee record",""))</f>
        <v/>
      </c>
      <c r="R41" s="12"/>
    </row>
    <row r="42" spans="1:18" x14ac:dyDescent="0.25">
      <c r="A42" s="12"/>
      <c r="B42" s="12"/>
      <c r="C42" s="12"/>
      <c r="D42" s="13" t="str">
        <f>IF(C42="","",IF(AND(ISNUMBER(Q42),N(Q42)&lt;TODAY()),"Past keep-until: delete",IF(AND(N42&lt;&gt;"",P42="",C42&lt;&gt;"Hired",C42&lt;&gt;"Withdrew",N(O42)&lt;TODAY()),"Decision notice overdue",IF(AND(N42&lt;&gt;"",P42="",C42&lt;&gt;"Hired",C42&lt;&gt;"Withdrew",N(O42)-TODAY()&lt;=7),"Decision notice due within 7 days",IF(AND(C42="Not progressing",P42=""),"Send the outcome",IF(OR(C42="Hired",C42="Not progressing",C42="Withdrew"),"",IF(G42="","No next step date",IF(G42&lt;TODAY(),"Next step overdue",IF(N(E42)&gt;='Start here'!$C$18,"Open longer than your limit","")))))))))</f>
        <v/>
      </c>
      <c r="E42" s="14" t="str">
        <f>IF(OR(J42="",C42="",OR(C42="Hired",C42="Not progressing",C42="Withdrew")),"",TODAY()-J42)</f>
        <v/>
      </c>
      <c r="F42" s="12"/>
      <c r="G42" s="15"/>
      <c r="H42" s="12"/>
      <c r="I42" s="12"/>
      <c r="J42" s="15"/>
      <c r="K42" s="12"/>
      <c r="L42" s="12"/>
      <c r="M42" s="12"/>
      <c r="N42" s="15"/>
      <c r="O42" s="16" t="str">
        <f>IF(N42="","",N42+'Start here'!$C$17)</f>
        <v/>
      </c>
      <c r="P42" s="15"/>
      <c r="Q42" s="16" t="str">
        <f>IF(OR(C42="Not progressing",C42="Withdrew"),IF(J42="","",MAX(J42,N42,P42)+'Start here'!$C$16),IF(C42="Hired","Employee record",""))</f>
        <v/>
      </c>
      <c r="R42" s="12"/>
    </row>
    <row r="43" spans="1:18" x14ac:dyDescent="0.25">
      <c r="A43" s="12"/>
      <c r="B43" s="12"/>
      <c r="C43" s="12"/>
      <c r="D43" s="13" t="str">
        <f>IF(C43="","",IF(AND(ISNUMBER(Q43),N(Q43)&lt;TODAY()),"Past keep-until: delete",IF(AND(N43&lt;&gt;"",P43="",C43&lt;&gt;"Hired",C43&lt;&gt;"Withdrew",N(O43)&lt;TODAY()),"Decision notice overdue",IF(AND(N43&lt;&gt;"",P43="",C43&lt;&gt;"Hired",C43&lt;&gt;"Withdrew",N(O43)-TODAY()&lt;=7),"Decision notice due within 7 days",IF(AND(C43="Not progressing",P43=""),"Send the outcome",IF(OR(C43="Hired",C43="Not progressing",C43="Withdrew"),"",IF(G43="","No next step date",IF(G43&lt;TODAY(),"Next step overdue",IF(N(E43)&gt;='Start here'!$C$18,"Open longer than your limit","")))))))))</f>
        <v/>
      </c>
      <c r="E43" s="14" t="str">
        <f>IF(OR(J43="",C43="",OR(C43="Hired",C43="Not progressing",C43="Withdrew")),"",TODAY()-J43)</f>
        <v/>
      </c>
      <c r="F43" s="12"/>
      <c r="G43" s="15"/>
      <c r="H43" s="12"/>
      <c r="I43" s="12"/>
      <c r="J43" s="15"/>
      <c r="K43" s="12"/>
      <c r="L43" s="12"/>
      <c r="M43" s="12"/>
      <c r="N43" s="15"/>
      <c r="O43" s="16" t="str">
        <f>IF(N43="","",N43+'Start here'!$C$17)</f>
        <v/>
      </c>
      <c r="P43" s="15"/>
      <c r="Q43" s="16" t="str">
        <f>IF(OR(C43="Not progressing",C43="Withdrew"),IF(J43="","",MAX(J43,N43,P43)+'Start here'!$C$16),IF(C43="Hired","Employee record",""))</f>
        <v/>
      </c>
      <c r="R43" s="12"/>
    </row>
    <row r="44" spans="1:18" x14ac:dyDescent="0.25">
      <c r="A44" s="12"/>
      <c r="B44" s="12"/>
      <c r="C44" s="12"/>
      <c r="D44" s="13" t="str">
        <f>IF(C44="","",IF(AND(ISNUMBER(Q44),N(Q44)&lt;TODAY()),"Past keep-until: delete",IF(AND(N44&lt;&gt;"",P44="",C44&lt;&gt;"Hired",C44&lt;&gt;"Withdrew",N(O44)&lt;TODAY()),"Decision notice overdue",IF(AND(N44&lt;&gt;"",P44="",C44&lt;&gt;"Hired",C44&lt;&gt;"Withdrew",N(O44)-TODAY()&lt;=7),"Decision notice due within 7 days",IF(AND(C44="Not progressing",P44=""),"Send the outcome",IF(OR(C44="Hired",C44="Not progressing",C44="Withdrew"),"",IF(G44="","No next step date",IF(G44&lt;TODAY(),"Next step overdue",IF(N(E44)&gt;='Start here'!$C$18,"Open longer than your limit","")))))))))</f>
        <v/>
      </c>
      <c r="E44" s="14" t="str">
        <f>IF(OR(J44="",C44="",OR(C44="Hired",C44="Not progressing",C44="Withdrew")),"",TODAY()-J44)</f>
        <v/>
      </c>
      <c r="F44" s="12"/>
      <c r="G44" s="15"/>
      <c r="H44" s="12"/>
      <c r="I44" s="12"/>
      <c r="J44" s="15"/>
      <c r="K44" s="12"/>
      <c r="L44" s="12"/>
      <c r="M44" s="12"/>
      <c r="N44" s="15"/>
      <c r="O44" s="16" t="str">
        <f>IF(N44="","",N44+'Start here'!$C$17)</f>
        <v/>
      </c>
      <c r="P44" s="15"/>
      <c r="Q44" s="16" t="str">
        <f>IF(OR(C44="Not progressing",C44="Withdrew"),IF(J44="","",MAX(J44,N44,P44)+'Start here'!$C$16),IF(C44="Hired","Employee record",""))</f>
        <v/>
      </c>
      <c r="R44" s="12"/>
    </row>
    <row r="45" spans="1:18" x14ac:dyDescent="0.25">
      <c r="A45" s="12"/>
      <c r="B45" s="12"/>
      <c r="C45" s="12"/>
      <c r="D45" s="13" t="str">
        <f>IF(C45="","",IF(AND(ISNUMBER(Q45),N(Q45)&lt;TODAY()),"Past keep-until: delete",IF(AND(N45&lt;&gt;"",P45="",C45&lt;&gt;"Hired",C45&lt;&gt;"Withdrew",N(O45)&lt;TODAY()),"Decision notice overdue",IF(AND(N45&lt;&gt;"",P45="",C45&lt;&gt;"Hired",C45&lt;&gt;"Withdrew",N(O45)-TODAY()&lt;=7),"Decision notice due within 7 days",IF(AND(C45="Not progressing",P45=""),"Send the outcome",IF(OR(C45="Hired",C45="Not progressing",C45="Withdrew"),"",IF(G45="","No next step date",IF(G45&lt;TODAY(),"Next step overdue",IF(N(E45)&gt;='Start here'!$C$18,"Open longer than your limit","")))))))))</f>
        <v/>
      </c>
      <c r="E45" s="14" t="str">
        <f>IF(OR(J45="",C45="",OR(C45="Hired",C45="Not progressing",C45="Withdrew")),"",TODAY()-J45)</f>
        <v/>
      </c>
      <c r="F45" s="12"/>
      <c r="G45" s="15"/>
      <c r="H45" s="12"/>
      <c r="I45" s="12"/>
      <c r="J45" s="15"/>
      <c r="K45" s="12"/>
      <c r="L45" s="12"/>
      <c r="M45" s="12"/>
      <c r="N45" s="15"/>
      <c r="O45" s="16" t="str">
        <f>IF(N45="","",N45+'Start here'!$C$17)</f>
        <v/>
      </c>
      <c r="P45" s="15"/>
      <c r="Q45" s="16" t="str">
        <f>IF(OR(C45="Not progressing",C45="Withdrew"),IF(J45="","",MAX(J45,N45,P45)+'Start here'!$C$16),IF(C45="Hired","Employee record",""))</f>
        <v/>
      </c>
      <c r="R45" s="12"/>
    </row>
    <row r="46" spans="1:18" x14ac:dyDescent="0.25">
      <c r="A46" s="12"/>
      <c r="B46" s="12"/>
      <c r="C46" s="12"/>
      <c r="D46" s="13" t="str">
        <f>IF(C46="","",IF(AND(ISNUMBER(Q46),N(Q46)&lt;TODAY()),"Past keep-until: delete",IF(AND(N46&lt;&gt;"",P46="",C46&lt;&gt;"Hired",C46&lt;&gt;"Withdrew",N(O46)&lt;TODAY()),"Decision notice overdue",IF(AND(N46&lt;&gt;"",P46="",C46&lt;&gt;"Hired",C46&lt;&gt;"Withdrew",N(O46)-TODAY()&lt;=7),"Decision notice due within 7 days",IF(AND(C46="Not progressing",P46=""),"Send the outcome",IF(OR(C46="Hired",C46="Not progressing",C46="Withdrew"),"",IF(G46="","No next step date",IF(G46&lt;TODAY(),"Next step overdue",IF(N(E46)&gt;='Start here'!$C$18,"Open longer than your limit","")))))))))</f>
        <v/>
      </c>
      <c r="E46" s="14" t="str">
        <f>IF(OR(J46="",C46="",OR(C46="Hired",C46="Not progressing",C46="Withdrew")),"",TODAY()-J46)</f>
        <v/>
      </c>
      <c r="F46" s="12"/>
      <c r="G46" s="15"/>
      <c r="H46" s="12"/>
      <c r="I46" s="12"/>
      <c r="J46" s="15"/>
      <c r="K46" s="12"/>
      <c r="L46" s="12"/>
      <c r="M46" s="12"/>
      <c r="N46" s="15"/>
      <c r="O46" s="16" t="str">
        <f>IF(N46="","",N46+'Start here'!$C$17)</f>
        <v/>
      </c>
      <c r="P46" s="15"/>
      <c r="Q46" s="16" t="str">
        <f>IF(OR(C46="Not progressing",C46="Withdrew"),IF(J46="","",MAX(J46,N46,P46)+'Start here'!$C$16),IF(C46="Hired","Employee record",""))</f>
        <v/>
      </c>
      <c r="R46" s="12"/>
    </row>
    <row r="47" spans="1:18" x14ac:dyDescent="0.25">
      <c r="A47" s="12"/>
      <c r="B47" s="12"/>
      <c r="C47" s="12"/>
      <c r="D47" s="13" t="str">
        <f>IF(C47="","",IF(AND(ISNUMBER(Q47),N(Q47)&lt;TODAY()),"Past keep-until: delete",IF(AND(N47&lt;&gt;"",P47="",C47&lt;&gt;"Hired",C47&lt;&gt;"Withdrew",N(O47)&lt;TODAY()),"Decision notice overdue",IF(AND(N47&lt;&gt;"",P47="",C47&lt;&gt;"Hired",C47&lt;&gt;"Withdrew",N(O47)-TODAY()&lt;=7),"Decision notice due within 7 days",IF(AND(C47="Not progressing",P47=""),"Send the outcome",IF(OR(C47="Hired",C47="Not progressing",C47="Withdrew"),"",IF(G47="","No next step date",IF(G47&lt;TODAY(),"Next step overdue",IF(N(E47)&gt;='Start here'!$C$18,"Open longer than your limit","")))))))))</f>
        <v/>
      </c>
      <c r="E47" s="14" t="str">
        <f>IF(OR(J47="",C47="",OR(C47="Hired",C47="Not progressing",C47="Withdrew")),"",TODAY()-J47)</f>
        <v/>
      </c>
      <c r="F47" s="12"/>
      <c r="G47" s="15"/>
      <c r="H47" s="12"/>
      <c r="I47" s="12"/>
      <c r="J47" s="15"/>
      <c r="K47" s="12"/>
      <c r="L47" s="12"/>
      <c r="M47" s="12"/>
      <c r="N47" s="15"/>
      <c r="O47" s="16" t="str">
        <f>IF(N47="","",N47+'Start here'!$C$17)</f>
        <v/>
      </c>
      <c r="P47" s="15"/>
      <c r="Q47" s="16" t="str">
        <f>IF(OR(C47="Not progressing",C47="Withdrew"),IF(J47="","",MAX(J47,N47,P47)+'Start here'!$C$16),IF(C47="Hired","Employee record",""))</f>
        <v/>
      </c>
      <c r="R47" s="12"/>
    </row>
    <row r="48" spans="1:18" x14ac:dyDescent="0.25">
      <c r="A48" s="12"/>
      <c r="B48" s="12"/>
      <c r="C48" s="12"/>
      <c r="D48" s="13" t="str">
        <f>IF(C48="","",IF(AND(ISNUMBER(Q48),N(Q48)&lt;TODAY()),"Past keep-until: delete",IF(AND(N48&lt;&gt;"",P48="",C48&lt;&gt;"Hired",C48&lt;&gt;"Withdrew",N(O48)&lt;TODAY()),"Decision notice overdue",IF(AND(N48&lt;&gt;"",P48="",C48&lt;&gt;"Hired",C48&lt;&gt;"Withdrew",N(O48)-TODAY()&lt;=7),"Decision notice due within 7 days",IF(AND(C48="Not progressing",P48=""),"Send the outcome",IF(OR(C48="Hired",C48="Not progressing",C48="Withdrew"),"",IF(G48="","No next step date",IF(G48&lt;TODAY(),"Next step overdue",IF(N(E48)&gt;='Start here'!$C$18,"Open longer than your limit","")))))))))</f>
        <v/>
      </c>
      <c r="E48" s="14" t="str">
        <f>IF(OR(J48="",C48="",OR(C48="Hired",C48="Not progressing",C48="Withdrew")),"",TODAY()-J48)</f>
        <v/>
      </c>
      <c r="F48" s="12"/>
      <c r="G48" s="15"/>
      <c r="H48" s="12"/>
      <c r="I48" s="12"/>
      <c r="J48" s="15"/>
      <c r="K48" s="12"/>
      <c r="L48" s="12"/>
      <c r="M48" s="12"/>
      <c r="N48" s="15"/>
      <c r="O48" s="16" t="str">
        <f>IF(N48="","",N48+'Start here'!$C$17)</f>
        <v/>
      </c>
      <c r="P48" s="15"/>
      <c r="Q48" s="16" t="str">
        <f>IF(OR(C48="Not progressing",C48="Withdrew"),IF(J48="","",MAX(J48,N48,P48)+'Start here'!$C$16),IF(C48="Hired","Employee record",""))</f>
        <v/>
      </c>
      <c r="R48" s="12"/>
    </row>
    <row r="49" spans="1:18" x14ac:dyDescent="0.25">
      <c r="A49" s="12"/>
      <c r="B49" s="12"/>
      <c r="C49" s="12"/>
      <c r="D49" s="13" t="str">
        <f>IF(C49="","",IF(AND(ISNUMBER(Q49),N(Q49)&lt;TODAY()),"Past keep-until: delete",IF(AND(N49&lt;&gt;"",P49="",C49&lt;&gt;"Hired",C49&lt;&gt;"Withdrew",N(O49)&lt;TODAY()),"Decision notice overdue",IF(AND(N49&lt;&gt;"",P49="",C49&lt;&gt;"Hired",C49&lt;&gt;"Withdrew",N(O49)-TODAY()&lt;=7),"Decision notice due within 7 days",IF(AND(C49="Not progressing",P49=""),"Send the outcome",IF(OR(C49="Hired",C49="Not progressing",C49="Withdrew"),"",IF(G49="","No next step date",IF(G49&lt;TODAY(),"Next step overdue",IF(N(E49)&gt;='Start here'!$C$18,"Open longer than your limit","")))))))))</f>
        <v/>
      </c>
      <c r="E49" s="14" t="str">
        <f>IF(OR(J49="",C49="",OR(C49="Hired",C49="Not progressing",C49="Withdrew")),"",TODAY()-J49)</f>
        <v/>
      </c>
      <c r="F49" s="12"/>
      <c r="G49" s="15"/>
      <c r="H49" s="12"/>
      <c r="I49" s="12"/>
      <c r="J49" s="15"/>
      <c r="K49" s="12"/>
      <c r="L49" s="12"/>
      <c r="M49" s="12"/>
      <c r="N49" s="15"/>
      <c r="O49" s="16" t="str">
        <f>IF(N49="","",N49+'Start here'!$C$17)</f>
        <v/>
      </c>
      <c r="P49" s="15"/>
      <c r="Q49" s="16" t="str">
        <f>IF(OR(C49="Not progressing",C49="Withdrew"),IF(J49="","",MAX(J49,N49,P49)+'Start here'!$C$16),IF(C49="Hired","Employee record",""))</f>
        <v/>
      </c>
      <c r="R49" s="12"/>
    </row>
    <row r="50" spans="1:18" x14ac:dyDescent="0.25">
      <c r="A50" s="12"/>
      <c r="B50" s="12"/>
      <c r="C50" s="12"/>
      <c r="D50" s="13" t="str">
        <f>IF(C50="","",IF(AND(ISNUMBER(Q50),N(Q50)&lt;TODAY()),"Past keep-until: delete",IF(AND(N50&lt;&gt;"",P50="",C50&lt;&gt;"Hired",C50&lt;&gt;"Withdrew",N(O50)&lt;TODAY()),"Decision notice overdue",IF(AND(N50&lt;&gt;"",P50="",C50&lt;&gt;"Hired",C50&lt;&gt;"Withdrew",N(O50)-TODAY()&lt;=7),"Decision notice due within 7 days",IF(AND(C50="Not progressing",P50=""),"Send the outcome",IF(OR(C50="Hired",C50="Not progressing",C50="Withdrew"),"",IF(G50="","No next step date",IF(G50&lt;TODAY(),"Next step overdue",IF(N(E50)&gt;='Start here'!$C$18,"Open longer than your limit","")))))))))</f>
        <v/>
      </c>
      <c r="E50" s="14" t="str">
        <f>IF(OR(J50="",C50="",OR(C50="Hired",C50="Not progressing",C50="Withdrew")),"",TODAY()-J50)</f>
        <v/>
      </c>
      <c r="F50" s="12"/>
      <c r="G50" s="15"/>
      <c r="H50" s="12"/>
      <c r="I50" s="12"/>
      <c r="J50" s="15"/>
      <c r="K50" s="12"/>
      <c r="L50" s="12"/>
      <c r="M50" s="12"/>
      <c r="N50" s="15"/>
      <c r="O50" s="16" t="str">
        <f>IF(N50="","",N50+'Start here'!$C$17)</f>
        <v/>
      </c>
      <c r="P50" s="15"/>
      <c r="Q50" s="16" t="str">
        <f>IF(OR(C50="Not progressing",C50="Withdrew"),IF(J50="","",MAX(J50,N50,P50)+'Start here'!$C$16),IF(C50="Hired","Employee record",""))</f>
        <v/>
      </c>
      <c r="R50" s="12"/>
    </row>
    <row r="51" spans="1:18" x14ac:dyDescent="0.25">
      <c r="A51" s="12"/>
      <c r="B51" s="12"/>
      <c r="C51" s="12"/>
      <c r="D51" s="13" t="str">
        <f>IF(C51="","",IF(AND(ISNUMBER(Q51),N(Q51)&lt;TODAY()),"Past keep-until: delete",IF(AND(N51&lt;&gt;"",P51="",C51&lt;&gt;"Hired",C51&lt;&gt;"Withdrew",N(O51)&lt;TODAY()),"Decision notice overdue",IF(AND(N51&lt;&gt;"",P51="",C51&lt;&gt;"Hired",C51&lt;&gt;"Withdrew",N(O51)-TODAY()&lt;=7),"Decision notice due within 7 days",IF(AND(C51="Not progressing",P51=""),"Send the outcome",IF(OR(C51="Hired",C51="Not progressing",C51="Withdrew"),"",IF(G51="","No next step date",IF(G51&lt;TODAY(),"Next step overdue",IF(N(E51)&gt;='Start here'!$C$18,"Open longer than your limit","")))))))))</f>
        <v/>
      </c>
      <c r="E51" s="14" t="str">
        <f>IF(OR(J51="",C51="",OR(C51="Hired",C51="Not progressing",C51="Withdrew")),"",TODAY()-J51)</f>
        <v/>
      </c>
      <c r="F51" s="12"/>
      <c r="G51" s="15"/>
      <c r="H51" s="12"/>
      <c r="I51" s="12"/>
      <c r="J51" s="15"/>
      <c r="K51" s="12"/>
      <c r="L51" s="12"/>
      <c r="M51" s="12"/>
      <c r="N51" s="15"/>
      <c r="O51" s="16" t="str">
        <f>IF(N51="","",N51+'Start here'!$C$17)</f>
        <v/>
      </c>
      <c r="P51" s="15"/>
      <c r="Q51" s="16" t="str">
        <f>IF(OR(C51="Not progressing",C51="Withdrew"),IF(J51="","",MAX(J51,N51,P51)+'Start here'!$C$16),IF(C51="Hired","Employee record",""))</f>
        <v/>
      </c>
      <c r="R51" s="12"/>
    </row>
    <row r="52" spans="1:18" x14ac:dyDescent="0.25">
      <c r="A52" s="12"/>
      <c r="B52" s="12"/>
      <c r="C52" s="12"/>
      <c r="D52" s="13" t="str">
        <f>IF(C52="","",IF(AND(ISNUMBER(Q52),N(Q52)&lt;TODAY()),"Past keep-until: delete",IF(AND(N52&lt;&gt;"",P52="",C52&lt;&gt;"Hired",C52&lt;&gt;"Withdrew",N(O52)&lt;TODAY()),"Decision notice overdue",IF(AND(N52&lt;&gt;"",P52="",C52&lt;&gt;"Hired",C52&lt;&gt;"Withdrew",N(O52)-TODAY()&lt;=7),"Decision notice due within 7 days",IF(AND(C52="Not progressing",P52=""),"Send the outcome",IF(OR(C52="Hired",C52="Not progressing",C52="Withdrew"),"",IF(G52="","No next step date",IF(G52&lt;TODAY(),"Next step overdue",IF(N(E52)&gt;='Start here'!$C$18,"Open longer than your limit","")))))))))</f>
        <v/>
      </c>
      <c r="E52" s="14" t="str">
        <f>IF(OR(J52="",C52="",OR(C52="Hired",C52="Not progressing",C52="Withdrew")),"",TODAY()-J52)</f>
        <v/>
      </c>
      <c r="F52" s="12"/>
      <c r="G52" s="15"/>
      <c r="H52" s="12"/>
      <c r="I52" s="12"/>
      <c r="J52" s="15"/>
      <c r="K52" s="12"/>
      <c r="L52" s="12"/>
      <c r="M52" s="12"/>
      <c r="N52" s="15"/>
      <c r="O52" s="16" t="str">
        <f>IF(N52="","",N52+'Start here'!$C$17)</f>
        <v/>
      </c>
      <c r="P52" s="15"/>
      <c r="Q52" s="16" t="str">
        <f>IF(OR(C52="Not progressing",C52="Withdrew"),IF(J52="","",MAX(J52,N52,P52)+'Start here'!$C$16),IF(C52="Hired","Employee record",""))</f>
        <v/>
      </c>
      <c r="R52" s="12"/>
    </row>
    <row r="53" spans="1:18" x14ac:dyDescent="0.25">
      <c r="A53" s="12"/>
      <c r="B53" s="12"/>
      <c r="C53" s="12"/>
      <c r="D53" s="13" t="str">
        <f>IF(C53="","",IF(AND(ISNUMBER(Q53),N(Q53)&lt;TODAY()),"Past keep-until: delete",IF(AND(N53&lt;&gt;"",P53="",C53&lt;&gt;"Hired",C53&lt;&gt;"Withdrew",N(O53)&lt;TODAY()),"Decision notice overdue",IF(AND(N53&lt;&gt;"",P53="",C53&lt;&gt;"Hired",C53&lt;&gt;"Withdrew",N(O53)-TODAY()&lt;=7),"Decision notice due within 7 days",IF(AND(C53="Not progressing",P53=""),"Send the outcome",IF(OR(C53="Hired",C53="Not progressing",C53="Withdrew"),"",IF(G53="","No next step date",IF(G53&lt;TODAY(),"Next step overdue",IF(N(E53)&gt;='Start here'!$C$18,"Open longer than your limit","")))))))))</f>
        <v/>
      </c>
      <c r="E53" s="14" t="str">
        <f>IF(OR(J53="",C53="",OR(C53="Hired",C53="Not progressing",C53="Withdrew")),"",TODAY()-J53)</f>
        <v/>
      </c>
      <c r="F53" s="12"/>
      <c r="G53" s="15"/>
      <c r="H53" s="12"/>
      <c r="I53" s="12"/>
      <c r="J53" s="15"/>
      <c r="K53" s="12"/>
      <c r="L53" s="12"/>
      <c r="M53" s="12"/>
      <c r="N53" s="15"/>
      <c r="O53" s="16" t="str">
        <f>IF(N53="","",N53+'Start here'!$C$17)</f>
        <v/>
      </c>
      <c r="P53" s="15"/>
      <c r="Q53" s="16" t="str">
        <f>IF(OR(C53="Not progressing",C53="Withdrew"),IF(J53="","",MAX(J53,N53,P53)+'Start here'!$C$16),IF(C53="Hired","Employee record",""))</f>
        <v/>
      </c>
      <c r="R53" s="12"/>
    </row>
    <row r="54" spans="1:18" x14ac:dyDescent="0.25">
      <c r="A54" s="12"/>
      <c r="B54" s="12"/>
      <c r="C54" s="12"/>
      <c r="D54" s="13" t="str">
        <f>IF(C54="","",IF(AND(ISNUMBER(Q54),N(Q54)&lt;TODAY()),"Past keep-until: delete",IF(AND(N54&lt;&gt;"",P54="",C54&lt;&gt;"Hired",C54&lt;&gt;"Withdrew",N(O54)&lt;TODAY()),"Decision notice overdue",IF(AND(N54&lt;&gt;"",P54="",C54&lt;&gt;"Hired",C54&lt;&gt;"Withdrew",N(O54)-TODAY()&lt;=7),"Decision notice due within 7 days",IF(AND(C54="Not progressing",P54=""),"Send the outcome",IF(OR(C54="Hired",C54="Not progressing",C54="Withdrew"),"",IF(G54="","No next step date",IF(G54&lt;TODAY(),"Next step overdue",IF(N(E54)&gt;='Start here'!$C$18,"Open longer than your limit","")))))))))</f>
        <v/>
      </c>
      <c r="E54" s="14" t="str">
        <f>IF(OR(J54="",C54="",OR(C54="Hired",C54="Not progressing",C54="Withdrew")),"",TODAY()-J54)</f>
        <v/>
      </c>
      <c r="F54" s="12"/>
      <c r="G54" s="15"/>
      <c r="H54" s="12"/>
      <c r="I54" s="12"/>
      <c r="J54" s="15"/>
      <c r="K54" s="12"/>
      <c r="L54" s="12"/>
      <c r="M54" s="12"/>
      <c r="N54" s="15"/>
      <c r="O54" s="16" t="str">
        <f>IF(N54="","",N54+'Start here'!$C$17)</f>
        <v/>
      </c>
      <c r="P54" s="15"/>
      <c r="Q54" s="16" t="str">
        <f>IF(OR(C54="Not progressing",C54="Withdrew"),IF(J54="","",MAX(J54,N54,P54)+'Start here'!$C$16),IF(C54="Hired","Employee record",""))</f>
        <v/>
      </c>
      <c r="R54" s="12"/>
    </row>
    <row r="55" spans="1:18" x14ac:dyDescent="0.25">
      <c r="A55" s="12"/>
      <c r="B55" s="12"/>
      <c r="C55" s="12"/>
      <c r="D55" s="13" t="str">
        <f>IF(C55="","",IF(AND(ISNUMBER(Q55),N(Q55)&lt;TODAY()),"Past keep-until: delete",IF(AND(N55&lt;&gt;"",P55="",C55&lt;&gt;"Hired",C55&lt;&gt;"Withdrew",N(O55)&lt;TODAY()),"Decision notice overdue",IF(AND(N55&lt;&gt;"",P55="",C55&lt;&gt;"Hired",C55&lt;&gt;"Withdrew",N(O55)-TODAY()&lt;=7),"Decision notice due within 7 days",IF(AND(C55="Not progressing",P55=""),"Send the outcome",IF(OR(C55="Hired",C55="Not progressing",C55="Withdrew"),"",IF(G55="","No next step date",IF(G55&lt;TODAY(),"Next step overdue",IF(N(E55)&gt;='Start here'!$C$18,"Open longer than your limit","")))))))))</f>
        <v/>
      </c>
      <c r="E55" s="14" t="str">
        <f>IF(OR(J55="",C55="",OR(C55="Hired",C55="Not progressing",C55="Withdrew")),"",TODAY()-J55)</f>
        <v/>
      </c>
      <c r="F55" s="12"/>
      <c r="G55" s="15"/>
      <c r="H55" s="12"/>
      <c r="I55" s="12"/>
      <c r="J55" s="15"/>
      <c r="K55" s="12"/>
      <c r="L55" s="12"/>
      <c r="M55" s="12"/>
      <c r="N55" s="15"/>
      <c r="O55" s="16" t="str">
        <f>IF(N55="","",N55+'Start here'!$C$17)</f>
        <v/>
      </c>
      <c r="P55" s="15"/>
      <c r="Q55" s="16" t="str">
        <f>IF(OR(C55="Not progressing",C55="Withdrew"),IF(J55="","",MAX(J55,N55,P55)+'Start here'!$C$16),IF(C55="Hired","Employee record",""))</f>
        <v/>
      </c>
      <c r="R55" s="12"/>
    </row>
    <row r="56" spans="1:18" x14ac:dyDescent="0.25">
      <c r="A56" s="12"/>
      <c r="B56" s="12"/>
      <c r="C56" s="12"/>
      <c r="D56" s="13" t="str">
        <f>IF(C56="","",IF(AND(ISNUMBER(Q56),N(Q56)&lt;TODAY()),"Past keep-until: delete",IF(AND(N56&lt;&gt;"",P56="",C56&lt;&gt;"Hired",C56&lt;&gt;"Withdrew",N(O56)&lt;TODAY()),"Decision notice overdue",IF(AND(N56&lt;&gt;"",P56="",C56&lt;&gt;"Hired",C56&lt;&gt;"Withdrew",N(O56)-TODAY()&lt;=7),"Decision notice due within 7 days",IF(AND(C56="Not progressing",P56=""),"Send the outcome",IF(OR(C56="Hired",C56="Not progressing",C56="Withdrew"),"",IF(G56="","No next step date",IF(G56&lt;TODAY(),"Next step overdue",IF(N(E56)&gt;='Start here'!$C$18,"Open longer than your limit","")))))))))</f>
        <v/>
      </c>
      <c r="E56" s="14" t="str">
        <f>IF(OR(J56="",C56="",OR(C56="Hired",C56="Not progressing",C56="Withdrew")),"",TODAY()-J56)</f>
        <v/>
      </c>
      <c r="F56" s="12"/>
      <c r="G56" s="15"/>
      <c r="H56" s="12"/>
      <c r="I56" s="12"/>
      <c r="J56" s="15"/>
      <c r="K56" s="12"/>
      <c r="L56" s="12"/>
      <c r="M56" s="12"/>
      <c r="N56" s="15"/>
      <c r="O56" s="16" t="str">
        <f>IF(N56="","",N56+'Start here'!$C$17)</f>
        <v/>
      </c>
      <c r="P56" s="15"/>
      <c r="Q56" s="16" t="str">
        <f>IF(OR(C56="Not progressing",C56="Withdrew"),IF(J56="","",MAX(J56,N56,P56)+'Start here'!$C$16),IF(C56="Hired","Employee record",""))</f>
        <v/>
      </c>
      <c r="R56" s="12"/>
    </row>
    <row r="57" spans="1:18" x14ac:dyDescent="0.25">
      <c r="A57" s="12"/>
      <c r="B57" s="12"/>
      <c r="C57" s="12"/>
      <c r="D57" s="13" t="str">
        <f>IF(C57="","",IF(AND(ISNUMBER(Q57),N(Q57)&lt;TODAY()),"Past keep-until: delete",IF(AND(N57&lt;&gt;"",P57="",C57&lt;&gt;"Hired",C57&lt;&gt;"Withdrew",N(O57)&lt;TODAY()),"Decision notice overdue",IF(AND(N57&lt;&gt;"",P57="",C57&lt;&gt;"Hired",C57&lt;&gt;"Withdrew",N(O57)-TODAY()&lt;=7),"Decision notice due within 7 days",IF(AND(C57="Not progressing",P57=""),"Send the outcome",IF(OR(C57="Hired",C57="Not progressing",C57="Withdrew"),"",IF(G57="","No next step date",IF(G57&lt;TODAY(),"Next step overdue",IF(N(E57)&gt;='Start here'!$C$18,"Open longer than your limit","")))))))))</f>
        <v/>
      </c>
      <c r="E57" s="14" t="str">
        <f>IF(OR(J57="",C57="",OR(C57="Hired",C57="Not progressing",C57="Withdrew")),"",TODAY()-J57)</f>
        <v/>
      </c>
      <c r="F57" s="12"/>
      <c r="G57" s="15"/>
      <c r="H57" s="12"/>
      <c r="I57" s="12"/>
      <c r="J57" s="15"/>
      <c r="K57" s="12"/>
      <c r="L57" s="12"/>
      <c r="M57" s="12"/>
      <c r="N57" s="15"/>
      <c r="O57" s="16" t="str">
        <f>IF(N57="","",N57+'Start here'!$C$17)</f>
        <v/>
      </c>
      <c r="P57" s="15"/>
      <c r="Q57" s="16" t="str">
        <f>IF(OR(C57="Not progressing",C57="Withdrew"),IF(J57="","",MAX(J57,N57,P57)+'Start here'!$C$16),IF(C57="Hired","Employee record",""))</f>
        <v/>
      </c>
      <c r="R57" s="12"/>
    </row>
    <row r="58" spans="1:18" x14ac:dyDescent="0.25">
      <c r="A58" s="12"/>
      <c r="B58" s="12"/>
      <c r="C58" s="12"/>
      <c r="D58" s="13" t="str">
        <f>IF(C58="","",IF(AND(ISNUMBER(Q58),N(Q58)&lt;TODAY()),"Past keep-until: delete",IF(AND(N58&lt;&gt;"",P58="",C58&lt;&gt;"Hired",C58&lt;&gt;"Withdrew",N(O58)&lt;TODAY()),"Decision notice overdue",IF(AND(N58&lt;&gt;"",P58="",C58&lt;&gt;"Hired",C58&lt;&gt;"Withdrew",N(O58)-TODAY()&lt;=7),"Decision notice due within 7 days",IF(AND(C58="Not progressing",P58=""),"Send the outcome",IF(OR(C58="Hired",C58="Not progressing",C58="Withdrew"),"",IF(G58="","No next step date",IF(G58&lt;TODAY(),"Next step overdue",IF(N(E58)&gt;='Start here'!$C$18,"Open longer than your limit","")))))))))</f>
        <v/>
      </c>
      <c r="E58" s="14" t="str">
        <f>IF(OR(J58="",C58="",OR(C58="Hired",C58="Not progressing",C58="Withdrew")),"",TODAY()-J58)</f>
        <v/>
      </c>
      <c r="F58" s="12"/>
      <c r="G58" s="15"/>
      <c r="H58" s="12"/>
      <c r="I58" s="12"/>
      <c r="J58" s="15"/>
      <c r="K58" s="12"/>
      <c r="L58" s="12"/>
      <c r="M58" s="12"/>
      <c r="N58" s="15"/>
      <c r="O58" s="16" t="str">
        <f>IF(N58="","",N58+'Start here'!$C$17)</f>
        <v/>
      </c>
      <c r="P58" s="15"/>
      <c r="Q58" s="16" t="str">
        <f>IF(OR(C58="Not progressing",C58="Withdrew"),IF(J58="","",MAX(J58,N58,P58)+'Start here'!$C$16),IF(C58="Hired","Employee record",""))</f>
        <v/>
      </c>
      <c r="R58" s="12"/>
    </row>
    <row r="59" spans="1:18" x14ac:dyDescent="0.25">
      <c r="A59" s="12"/>
      <c r="B59" s="12"/>
      <c r="C59" s="12"/>
      <c r="D59" s="13" t="str">
        <f>IF(C59="","",IF(AND(ISNUMBER(Q59),N(Q59)&lt;TODAY()),"Past keep-until: delete",IF(AND(N59&lt;&gt;"",P59="",C59&lt;&gt;"Hired",C59&lt;&gt;"Withdrew",N(O59)&lt;TODAY()),"Decision notice overdue",IF(AND(N59&lt;&gt;"",P59="",C59&lt;&gt;"Hired",C59&lt;&gt;"Withdrew",N(O59)-TODAY()&lt;=7),"Decision notice due within 7 days",IF(AND(C59="Not progressing",P59=""),"Send the outcome",IF(OR(C59="Hired",C59="Not progressing",C59="Withdrew"),"",IF(G59="","No next step date",IF(G59&lt;TODAY(),"Next step overdue",IF(N(E59)&gt;='Start here'!$C$18,"Open longer than your limit","")))))))))</f>
        <v/>
      </c>
      <c r="E59" s="14" t="str">
        <f>IF(OR(J59="",C59="",OR(C59="Hired",C59="Not progressing",C59="Withdrew")),"",TODAY()-J59)</f>
        <v/>
      </c>
      <c r="F59" s="12"/>
      <c r="G59" s="15"/>
      <c r="H59" s="12"/>
      <c r="I59" s="12"/>
      <c r="J59" s="15"/>
      <c r="K59" s="12"/>
      <c r="L59" s="12"/>
      <c r="M59" s="12"/>
      <c r="N59" s="15"/>
      <c r="O59" s="16" t="str">
        <f>IF(N59="","",N59+'Start here'!$C$17)</f>
        <v/>
      </c>
      <c r="P59" s="15"/>
      <c r="Q59" s="16" t="str">
        <f>IF(OR(C59="Not progressing",C59="Withdrew"),IF(J59="","",MAX(J59,N59,P59)+'Start here'!$C$16),IF(C59="Hired","Employee record",""))</f>
        <v/>
      </c>
      <c r="R59" s="12"/>
    </row>
    <row r="60" spans="1:18" x14ac:dyDescent="0.25">
      <c r="A60" s="12"/>
      <c r="B60" s="12"/>
      <c r="C60" s="12"/>
      <c r="D60" s="13" t="str">
        <f>IF(C60="","",IF(AND(ISNUMBER(Q60),N(Q60)&lt;TODAY()),"Past keep-until: delete",IF(AND(N60&lt;&gt;"",P60="",C60&lt;&gt;"Hired",C60&lt;&gt;"Withdrew",N(O60)&lt;TODAY()),"Decision notice overdue",IF(AND(N60&lt;&gt;"",P60="",C60&lt;&gt;"Hired",C60&lt;&gt;"Withdrew",N(O60)-TODAY()&lt;=7),"Decision notice due within 7 days",IF(AND(C60="Not progressing",P60=""),"Send the outcome",IF(OR(C60="Hired",C60="Not progressing",C60="Withdrew"),"",IF(G60="","No next step date",IF(G60&lt;TODAY(),"Next step overdue",IF(N(E60)&gt;='Start here'!$C$18,"Open longer than your limit","")))))))))</f>
        <v/>
      </c>
      <c r="E60" s="14" t="str">
        <f>IF(OR(J60="",C60="",OR(C60="Hired",C60="Not progressing",C60="Withdrew")),"",TODAY()-J60)</f>
        <v/>
      </c>
      <c r="F60" s="12"/>
      <c r="G60" s="15"/>
      <c r="H60" s="12"/>
      <c r="I60" s="12"/>
      <c r="J60" s="15"/>
      <c r="K60" s="12"/>
      <c r="L60" s="12"/>
      <c r="M60" s="12"/>
      <c r="N60" s="15"/>
      <c r="O60" s="16" t="str">
        <f>IF(N60="","",N60+'Start here'!$C$17)</f>
        <v/>
      </c>
      <c r="P60" s="15"/>
      <c r="Q60" s="16" t="str">
        <f>IF(OR(C60="Not progressing",C60="Withdrew"),IF(J60="","",MAX(J60,N60,P60)+'Start here'!$C$16),IF(C60="Hired","Employee record",""))</f>
        <v/>
      </c>
      <c r="R60" s="12"/>
    </row>
    <row r="61" spans="1:18" x14ac:dyDescent="0.25">
      <c r="A61" s="12"/>
      <c r="B61" s="12"/>
      <c r="C61" s="12"/>
      <c r="D61" s="13" t="str">
        <f>IF(C61="","",IF(AND(ISNUMBER(Q61),N(Q61)&lt;TODAY()),"Past keep-until: delete",IF(AND(N61&lt;&gt;"",P61="",C61&lt;&gt;"Hired",C61&lt;&gt;"Withdrew",N(O61)&lt;TODAY()),"Decision notice overdue",IF(AND(N61&lt;&gt;"",P61="",C61&lt;&gt;"Hired",C61&lt;&gt;"Withdrew",N(O61)-TODAY()&lt;=7),"Decision notice due within 7 days",IF(AND(C61="Not progressing",P61=""),"Send the outcome",IF(OR(C61="Hired",C61="Not progressing",C61="Withdrew"),"",IF(G61="","No next step date",IF(G61&lt;TODAY(),"Next step overdue",IF(N(E61)&gt;='Start here'!$C$18,"Open longer than your limit","")))))))))</f>
        <v/>
      </c>
      <c r="E61" s="14" t="str">
        <f>IF(OR(J61="",C61="",OR(C61="Hired",C61="Not progressing",C61="Withdrew")),"",TODAY()-J61)</f>
        <v/>
      </c>
      <c r="F61" s="12"/>
      <c r="G61" s="15"/>
      <c r="H61" s="12"/>
      <c r="I61" s="12"/>
      <c r="J61" s="15"/>
      <c r="K61" s="12"/>
      <c r="L61" s="12"/>
      <c r="M61" s="12"/>
      <c r="N61" s="15"/>
      <c r="O61" s="16" t="str">
        <f>IF(N61="","",N61+'Start here'!$C$17)</f>
        <v/>
      </c>
      <c r="P61" s="15"/>
      <c r="Q61" s="16" t="str">
        <f>IF(OR(C61="Not progressing",C61="Withdrew"),IF(J61="","",MAX(J61,N61,P61)+'Start here'!$C$16),IF(C61="Hired","Employee record",""))</f>
        <v/>
      </c>
      <c r="R61" s="12"/>
    </row>
    <row r="62" spans="1:18" x14ac:dyDescent="0.25">
      <c r="A62" s="12"/>
      <c r="B62" s="12"/>
      <c r="C62" s="12"/>
      <c r="D62" s="13" t="str">
        <f>IF(C62="","",IF(AND(ISNUMBER(Q62),N(Q62)&lt;TODAY()),"Past keep-until: delete",IF(AND(N62&lt;&gt;"",P62="",C62&lt;&gt;"Hired",C62&lt;&gt;"Withdrew",N(O62)&lt;TODAY()),"Decision notice overdue",IF(AND(N62&lt;&gt;"",P62="",C62&lt;&gt;"Hired",C62&lt;&gt;"Withdrew",N(O62)-TODAY()&lt;=7),"Decision notice due within 7 days",IF(AND(C62="Not progressing",P62=""),"Send the outcome",IF(OR(C62="Hired",C62="Not progressing",C62="Withdrew"),"",IF(G62="","No next step date",IF(G62&lt;TODAY(),"Next step overdue",IF(N(E62)&gt;='Start here'!$C$18,"Open longer than your limit","")))))))))</f>
        <v/>
      </c>
      <c r="E62" s="14" t="str">
        <f>IF(OR(J62="",C62="",OR(C62="Hired",C62="Not progressing",C62="Withdrew")),"",TODAY()-J62)</f>
        <v/>
      </c>
      <c r="F62" s="12"/>
      <c r="G62" s="15"/>
      <c r="H62" s="12"/>
      <c r="I62" s="12"/>
      <c r="J62" s="15"/>
      <c r="K62" s="12"/>
      <c r="L62" s="12"/>
      <c r="M62" s="12"/>
      <c r="N62" s="15"/>
      <c r="O62" s="16" t="str">
        <f>IF(N62="","",N62+'Start here'!$C$17)</f>
        <v/>
      </c>
      <c r="P62" s="15"/>
      <c r="Q62" s="16" t="str">
        <f>IF(OR(C62="Not progressing",C62="Withdrew"),IF(J62="","",MAX(J62,N62,P62)+'Start here'!$C$16),IF(C62="Hired","Employee record",""))</f>
        <v/>
      </c>
      <c r="R62" s="12"/>
    </row>
    <row r="63" spans="1:18" x14ac:dyDescent="0.25">
      <c r="A63" s="12"/>
      <c r="B63" s="12"/>
      <c r="C63" s="12"/>
      <c r="D63" s="13" t="str">
        <f>IF(C63="","",IF(AND(ISNUMBER(Q63),N(Q63)&lt;TODAY()),"Past keep-until: delete",IF(AND(N63&lt;&gt;"",P63="",C63&lt;&gt;"Hired",C63&lt;&gt;"Withdrew",N(O63)&lt;TODAY()),"Decision notice overdue",IF(AND(N63&lt;&gt;"",P63="",C63&lt;&gt;"Hired",C63&lt;&gt;"Withdrew",N(O63)-TODAY()&lt;=7),"Decision notice due within 7 days",IF(AND(C63="Not progressing",P63=""),"Send the outcome",IF(OR(C63="Hired",C63="Not progressing",C63="Withdrew"),"",IF(G63="","No next step date",IF(G63&lt;TODAY(),"Next step overdue",IF(N(E63)&gt;='Start here'!$C$18,"Open longer than your limit","")))))))))</f>
        <v/>
      </c>
      <c r="E63" s="14" t="str">
        <f>IF(OR(J63="",C63="",OR(C63="Hired",C63="Not progressing",C63="Withdrew")),"",TODAY()-J63)</f>
        <v/>
      </c>
      <c r="F63" s="12"/>
      <c r="G63" s="15"/>
      <c r="H63" s="12"/>
      <c r="I63" s="12"/>
      <c r="J63" s="15"/>
      <c r="K63" s="12"/>
      <c r="L63" s="12"/>
      <c r="M63" s="12"/>
      <c r="N63" s="15"/>
      <c r="O63" s="16" t="str">
        <f>IF(N63="","",N63+'Start here'!$C$17)</f>
        <v/>
      </c>
      <c r="P63" s="15"/>
      <c r="Q63" s="16" t="str">
        <f>IF(OR(C63="Not progressing",C63="Withdrew"),IF(J63="","",MAX(J63,N63,P63)+'Start here'!$C$16),IF(C63="Hired","Employee record",""))</f>
        <v/>
      </c>
      <c r="R63" s="12"/>
    </row>
    <row r="64" spans="1:18" x14ac:dyDescent="0.25">
      <c r="A64" s="12"/>
      <c r="B64" s="12"/>
      <c r="C64" s="12"/>
      <c r="D64" s="13" t="str">
        <f>IF(C64="","",IF(AND(ISNUMBER(Q64),N(Q64)&lt;TODAY()),"Past keep-until: delete",IF(AND(N64&lt;&gt;"",P64="",C64&lt;&gt;"Hired",C64&lt;&gt;"Withdrew",N(O64)&lt;TODAY()),"Decision notice overdue",IF(AND(N64&lt;&gt;"",P64="",C64&lt;&gt;"Hired",C64&lt;&gt;"Withdrew",N(O64)-TODAY()&lt;=7),"Decision notice due within 7 days",IF(AND(C64="Not progressing",P64=""),"Send the outcome",IF(OR(C64="Hired",C64="Not progressing",C64="Withdrew"),"",IF(G64="","No next step date",IF(G64&lt;TODAY(),"Next step overdue",IF(N(E64)&gt;='Start here'!$C$18,"Open longer than your limit","")))))))))</f>
        <v/>
      </c>
      <c r="E64" s="14" t="str">
        <f>IF(OR(J64="",C64="",OR(C64="Hired",C64="Not progressing",C64="Withdrew")),"",TODAY()-J64)</f>
        <v/>
      </c>
      <c r="F64" s="12"/>
      <c r="G64" s="15"/>
      <c r="H64" s="12"/>
      <c r="I64" s="12"/>
      <c r="J64" s="15"/>
      <c r="K64" s="12"/>
      <c r="L64" s="12"/>
      <c r="M64" s="12"/>
      <c r="N64" s="15"/>
      <c r="O64" s="16" t="str">
        <f>IF(N64="","",N64+'Start here'!$C$17)</f>
        <v/>
      </c>
      <c r="P64" s="15"/>
      <c r="Q64" s="16" t="str">
        <f>IF(OR(C64="Not progressing",C64="Withdrew"),IF(J64="","",MAX(J64,N64,P64)+'Start here'!$C$16),IF(C64="Hired","Employee record",""))</f>
        <v/>
      </c>
      <c r="R64" s="12"/>
    </row>
    <row r="65" spans="1:18" x14ac:dyDescent="0.25">
      <c r="A65" s="12"/>
      <c r="B65" s="12"/>
      <c r="C65" s="12"/>
      <c r="D65" s="13" t="str">
        <f>IF(C65="","",IF(AND(ISNUMBER(Q65),N(Q65)&lt;TODAY()),"Past keep-until: delete",IF(AND(N65&lt;&gt;"",P65="",C65&lt;&gt;"Hired",C65&lt;&gt;"Withdrew",N(O65)&lt;TODAY()),"Decision notice overdue",IF(AND(N65&lt;&gt;"",P65="",C65&lt;&gt;"Hired",C65&lt;&gt;"Withdrew",N(O65)-TODAY()&lt;=7),"Decision notice due within 7 days",IF(AND(C65="Not progressing",P65=""),"Send the outcome",IF(OR(C65="Hired",C65="Not progressing",C65="Withdrew"),"",IF(G65="","No next step date",IF(G65&lt;TODAY(),"Next step overdue",IF(N(E65)&gt;='Start here'!$C$18,"Open longer than your limit","")))))))))</f>
        <v/>
      </c>
      <c r="E65" s="14" t="str">
        <f>IF(OR(J65="",C65="",OR(C65="Hired",C65="Not progressing",C65="Withdrew")),"",TODAY()-J65)</f>
        <v/>
      </c>
      <c r="F65" s="12"/>
      <c r="G65" s="15"/>
      <c r="H65" s="12"/>
      <c r="I65" s="12"/>
      <c r="J65" s="15"/>
      <c r="K65" s="12"/>
      <c r="L65" s="12"/>
      <c r="M65" s="12"/>
      <c r="N65" s="15"/>
      <c r="O65" s="16" t="str">
        <f>IF(N65="","",N65+'Start here'!$C$17)</f>
        <v/>
      </c>
      <c r="P65" s="15"/>
      <c r="Q65" s="16" t="str">
        <f>IF(OR(C65="Not progressing",C65="Withdrew"),IF(J65="","",MAX(J65,N65,P65)+'Start here'!$C$16),IF(C65="Hired","Employee record",""))</f>
        <v/>
      </c>
      <c r="R65" s="12"/>
    </row>
    <row r="66" spans="1:18" x14ac:dyDescent="0.25">
      <c r="A66" s="12"/>
      <c r="B66" s="12"/>
      <c r="C66" s="12"/>
      <c r="D66" s="13" t="str">
        <f>IF(C66="","",IF(AND(ISNUMBER(Q66),N(Q66)&lt;TODAY()),"Past keep-until: delete",IF(AND(N66&lt;&gt;"",P66="",C66&lt;&gt;"Hired",C66&lt;&gt;"Withdrew",N(O66)&lt;TODAY()),"Decision notice overdue",IF(AND(N66&lt;&gt;"",P66="",C66&lt;&gt;"Hired",C66&lt;&gt;"Withdrew",N(O66)-TODAY()&lt;=7),"Decision notice due within 7 days",IF(AND(C66="Not progressing",P66=""),"Send the outcome",IF(OR(C66="Hired",C66="Not progressing",C66="Withdrew"),"",IF(G66="","No next step date",IF(G66&lt;TODAY(),"Next step overdue",IF(N(E66)&gt;='Start here'!$C$18,"Open longer than your limit","")))))))))</f>
        <v/>
      </c>
      <c r="E66" s="14" t="str">
        <f>IF(OR(J66="",C66="",OR(C66="Hired",C66="Not progressing",C66="Withdrew")),"",TODAY()-J66)</f>
        <v/>
      </c>
      <c r="F66" s="12"/>
      <c r="G66" s="15"/>
      <c r="H66" s="12"/>
      <c r="I66" s="12"/>
      <c r="J66" s="15"/>
      <c r="K66" s="12"/>
      <c r="L66" s="12"/>
      <c r="M66" s="12"/>
      <c r="N66" s="15"/>
      <c r="O66" s="16" t="str">
        <f>IF(N66="","",N66+'Start here'!$C$17)</f>
        <v/>
      </c>
      <c r="P66" s="15"/>
      <c r="Q66" s="16" t="str">
        <f>IF(OR(C66="Not progressing",C66="Withdrew"),IF(J66="","",MAX(J66,N66,P66)+'Start here'!$C$16),IF(C66="Hired","Employee record",""))</f>
        <v/>
      </c>
      <c r="R66" s="12"/>
    </row>
    <row r="67" spans="1:18" x14ac:dyDescent="0.25">
      <c r="A67" s="12"/>
      <c r="B67" s="12"/>
      <c r="C67" s="12"/>
      <c r="D67" s="13" t="str">
        <f>IF(C67="","",IF(AND(ISNUMBER(Q67),N(Q67)&lt;TODAY()),"Past keep-until: delete",IF(AND(N67&lt;&gt;"",P67="",C67&lt;&gt;"Hired",C67&lt;&gt;"Withdrew",N(O67)&lt;TODAY()),"Decision notice overdue",IF(AND(N67&lt;&gt;"",P67="",C67&lt;&gt;"Hired",C67&lt;&gt;"Withdrew",N(O67)-TODAY()&lt;=7),"Decision notice due within 7 days",IF(AND(C67="Not progressing",P67=""),"Send the outcome",IF(OR(C67="Hired",C67="Not progressing",C67="Withdrew"),"",IF(G67="","No next step date",IF(G67&lt;TODAY(),"Next step overdue",IF(N(E67)&gt;='Start here'!$C$18,"Open longer than your limit","")))))))))</f>
        <v/>
      </c>
      <c r="E67" s="14" t="str">
        <f>IF(OR(J67="",C67="",OR(C67="Hired",C67="Not progressing",C67="Withdrew")),"",TODAY()-J67)</f>
        <v/>
      </c>
      <c r="F67" s="12"/>
      <c r="G67" s="15"/>
      <c r="H67" s="12"/>
      <c r="I67" s="12"/>
      <c r="J67" s="15"/>
      <c r="K67" s="12"/>
      <c r="L67" s="12"/>
      <c r="M67" s="12"/>
      <c r="N67" s="15"/>
      <c r="O67" s="16" t="str">
        <f>IF(N67="","",N67+'Start here'!$C$17)</f>
        <v/>
      </c>
      <c r="P67" s="15"/>
      <c r="Q67" s="16" t="str">
        <f>IF(OR(C67="Not progressing",C67="Withdrew"),IF(J67="","",MAX(J67,N67,P67)+'Start here'!$C$16),IF(C67="Hired","Employee record",""))</f>
        <v/>
      </c>
      <c r="R67" s="12"/>
    </row>
    <row r="68" spans="1:18" x14ac:dyDescent="0.25">
      <c r="A68" s="12"/>
      <c r="B68" s="12"/>
      <c r="C68" s="12"/>
      <c r="D68" s="13" t="str">
        <f>IF(C68="","",IF(AND(ISNUMBER(Q68),N(Q68)&lt;TODAY()),"Past keep-until: delete",IF(AND(N68&lt;&gt;"",P68="",C68&lt;&gt;"Hired",C68&lt;&gt;"Withdrew",N(O68)&lt;TODAY()),"Decision notice overdue",IF(AND(N68&lt;&gt;"",P68="",C68&lt;&gt;"Hired",C68&lt;&gt;"Withdrew",N(O68)-TODAY()&lt;=7),"Decision notice due within 7 days",IF(AND(C68="Not progressing",P68=""),"Send the outcome",IF(OR(C68="Hired",C68="Not progressing",C68="Withdrew"),"",IF(G68="","No next step date",IF(G68&lt;TODAY(),"Next step overdue",IF(N(E68)&gt;='Start here'!$C$18,"Open longer than your limit","")))))))))</f>
        <v/>
      </c>
      <c r="E68" s="14" t="str">
        <f>IF(OR(J68="",C68="",OR(C68="Hired",C68="Not progressing",C68="Withdrew")),"",TODAY()-J68)</f>
        <v/>
      </c>
      <c r="F68" s="12"/>
      <c r="G68" s="15"/>
      <c r="H68" s="12"/>
      <c r="I68" s="12"/>
      <c r="J68" s="15"/>
      <c r="K68" s="12"/>
      <c r="L68" s="12"/>
      <c r="M68" s="12"/>
      <c r="N68" s="15"/>
      <c r="O68" s="16" t="str">
        <f>IF(N68="","",N68+'Start here'!$C$17)</f>
        <v/>
      </c>
      <c r="P68" s="15"/>
      <c r="Q68" s="16" t="str">
        <f>IF(OR(C68="Not progressing",C68="Withdrew"),IF(J68="","",MAX(J68,N68,P68)+'Start here'!$C$16),IF(C68="Hired","Employee record",""))</f>
        <v/>
      </c>
      <c r="R68" s="12"/>
    </row>
    <row r="69" spans="1:18" x14ac:dyDescent="0.25">
      <c r="A69" s="12"/>
      <c r="B69" s="12"/>
      <c r="C69" s="12"/>
      <c r="D69" s="13" t="str">
        <f>IF(C69="","",IF(AND(ISNUMBER(Q69),N(Q69)&lt;TODAY()),"Past keep-until: delete",IF(AND(N69&lt;&gt;"",P69="",C69&lt;&gt;"Hired",C69&lt;&gt;"Withdrew",N(O69)&lt;TODAY()),"Decision notice overdue",IF(AND(N69&lt;&gt;"",P69="",C69&lt;&gt;"Hired",C69&lt;&gt;"Withdrew",N(O69)-TODAY()&lt;=7),"Decision notice due within 7 days",IF(AND(C69="Not progressing",P69=""),"Send the outcome",IF(OR(C69="Hired",C69="Not progressing",C69="Withdrew"),"",IF(G69="","No next step date",IF(G69&lt;TODAY(),"Next step overdue",IF(N(E69)&gt;='Start here'!$C$18,"Open longer than your limit","")))))))))</f>
        <v/>
      </c>
      <c r="E69" s="14" t="str">
        <f>IF(OR(J69="",C69="",OR(C69="Hired",C69="Not progressing",C69="Withdrew")),"",TODAY()-J69)</f>
        <v/>
      </c>
      <c r="F69" s="12"/>
      <c r="G69" s="15"/>
      <c r="H69" s="12"/>
      <c r="I69" s="12"/>
      <c r="J69" s="15"/>
      <c r="K69" s="12"/>
      <c r="L69" s="12"/>
      <c r="M69" s="12"/>
      <c r="N69" s="15"/>
      <c r="O69" s="16" t="str">
        <f>IF(N69="","",N69+'Start here'!$C$17)</f>
        <v/>
      </c>
      <c r="P69" s="15"/>
      <c r="Q69" s="16" t="str">
        <f>IF(OR(C69="Not progressing",C69="Withdrew"),IF(J69="","",MAX(J69,N69,P69)+'Start here'!$C$16),IF(C69="Hired","Employee record",""))</f>
        <v/>
      </c>
      <c r="R69" s="12"/>
    </row>
    <row r="70" spans="1:18" x14ac:dyDescent="0.25">
      <c r="A70" s="12"/>
      <c r="B70" s="12"/>
      <c r="C70" s="12"/>
      <c r="D70" s="13" t="str">
        <f>IF(C70="","",IF(AND(ISNUMBER(Q70),N(Q70)&lt;TODAY()),"Past keep-until: delete",IF(AND(N70&lt;&gt;"",P70="",C70&lt;&gt;"Hired",C70&lt;&gt;"Withdrew",N(O70)&lt;TODAY()),"Decision notice overdue",IF(AND(N70&lt;&gt;"",P70="",C70&lt;&gt;"Hired",C70&lt;&gt;"Withdrew",N(O70)-TODAY()&lt;=7),"Decision notice due within 7 days",IF(AND(C70="Not progressing",P70=""),"Send the outcome",IF(OR(C70="Hired",C70="Not progressing",C70="Withdrew"),"",IF(G70="","No next step date",IF(G70&lt;TODAY(),"Next step overdue",IF(N(E70)&gt;='Start here'!$C$18,"Open longer than your limit","")))))))))</f>
        <v/>
      </c>
      <c r="E70" s="14" t="str">
        <f>IF(OR(J70="",C70="",OR(C70="Hired",C70="Not progressing",C70="Withdrew")),"",TODAY()-J70)</f>
        <v/>
      </c>
      <c r="F70" s="12"/>
      <c r="G70" s="15"/>
      <c r="H70" s="12"/>
      <c r="I70" s="12"/>
      <c r="J70" s="15"/>
      <c r="K70" s="12"/>
      <c r="L70" s="12"/>
      <c r="M70" s="12"/>
      <c r="N70" s="15"/>
      <c r="O70" s="16" t="str">
        <f>IF(N70="","",N70+'Start here'!$C$17)</f>
        <v/>
      </c>
      <c r="P70" s="15"/>
      <c r="Q70" s="16" t="str">
        <f>IF(OR(C70="Not progressing",C70="Withdrew"),IF(J70="","",MAX(J70,N70,P70)+'Start here'!$C$16),IF(C70="Hired","Employee record",""))</f>
        <v/>
      </c>
      <c r="R70" s="12"/>
    </row>
    <row r="71" spans="1:18" x14ac:dyDescent="0.25">
      <c r="A71" s="12"/>
      <c r="B71" s="12"/>
      <c r="C71" s="12"/>
      <c r="D71" s="13" t="str">
        <f>IF(C71="","",IF(AND(ISNUMBER(Q71),N(Q71)&lt;TODAY()),"Past keep-until: delete",IF(AND(N71&lt;&gt;"",P71="",C71&lt;&gt;"Hired",C71&lt;&gt;"Withdrew",N(O71)&lt;TODAY()),"Decision notice overdue",IF(AND(N71&lt;&gt;"",P71="",C71&lt;&gt;"Hired",C71&lt;&gt;"Withdrew",N(O71)-TODAY()&lt;=7),"Decision notice due within 7 days",IF(AND(C71="Not progressing",P71=""),"Send the outcome",IF(OR(C71="Hired",C71="Not progressing",C71="Withdrew"),"",IF(G71="","No next step date",IF(G71&lt;TODAY(),"Next step overdue",IF(N(E71)&gt;='Start here'!$C$18,"Open longer than your limit","")))))))))</f>
        <v/>
      </c>
      <c r="E71" s="14" t="str">
        <f>IF(OR(J71="",C71="",OR(C71="Hired",C71="Not progressing",C71="Withdrew")),"",TODAY()-J71)</f>
        <v/>
      </c>
      <c r="F71" s="12"/>
      <c r="G71" s="15"/>
      <c r="H71" s="12"/>
      <c r="I71" s="12"/>
      <c r="J71" s="15"/>
      <c r="K71" s="12"/>
      <c r="L71" s="12"/>
      <c r="M71" s="12"/>
      <c r="N71" s="15"/>
      <c r="O71" s="16" t="str">
        <f>IF(N71="","",N71+'Start here'!$C$17)</f>
        <v/>
      </c>
      <c r="P71" s="15"/>
      <c r="Q71" s="16" t="str">
        <f>IF(OR(C71="Not progressing",C71="Withdrew"),IF(J71="","",MAX(J71,N71,P71)+'Start here'!$C$16),IF(C71="Hired","Employee record",""))</f>
        <v/>
      </c>
      <c r="R71" s="12"/>
    </row>
    <row r="72" spans="1:18" x14ac:dyDescent="0.25">
      <c r="A72" s="12"/>
      <c r="B72" s="12"/>
      <c r="C72" s="12"/>
      <c r="D72" s="13" t="str">
        <f>IF(C72="","",IF(AND(ISNUMBER(Q72),N(Q72)&lt;TODAY()),"Past keep-until: delete",IF(AND(N72&lt;&gt;"",P72="",C72&lt;&gt;"Hired",C72&lt;&gt;"Withdrew",N(O72)&lt;TODAY()),"Decision notice overdue",IF(AND(N72&lt;&gt;"",P72="",C72&lt;&gt;"Hired",C72&lt;&gt;"Withdrew",N(O72)-TODAY()&lt;=7),"Decision notice due within 7 days",IF(AND(C72="Not progressing",P72=""),"Send the outcome",IF(OR(C72="Hired",C72="Not progressing",C72="Withdrew"),"",IF(G72="","No next step date",IF(G72&lt;TODAY(),"Next step overdue",IF(N(E72)&gt;='Start here'!$C$18,"Open longer than your limit","")))))))))</f>
        <v/>
      </c>
      <c r="E72" s="14" t="str">
        <f>IF(OR(J72="",C72="",OR(C72="Hired",C72="Not progressing",C72="Withdrew")),"",TODAY()-J72)</f>
        <v/>
      </c>
      <c r="F72" s="12"/>
      <c r="G72" s="15"/>
      <c r="H72" s="12"/>
      <c r="I72" s="12"/>
      <c r="J72" s="15"/>
      <c r="K72" s="12"/>
      <c r="L72" s="12"/>
      <c r="M72" s="12"/>
      <c r="N72" s="15"/>
      <c r="O72" s="16" t="str">
        <f>IF(N72="","",N72+'Start here'!$C$17)</f>
        <v/>
      </c>
      <c r="P72" s="15"/>
      <c r="Q72" s="16" t="str">
        <f>IF(OR(C72="Not progressing",C72="Withdrew"),IF(J72="","",MAX(J72,N72,P72)+'Start here'!$C$16),IF(C72="Hired","Employee record",""))</f>
        <v/>
      </c>
      <c r="R72" s="12"/>
    </row>
    <row r="73" spans="1:18" x14ac:dyDescent="0.25">
      <c r="A73" s="12"/>
      <c r="B73" s="12"/>
      <c r="C73" s="12"/>
      <c r="D73" s="13" t="str">
        <f>IF(C73="","",IF(AND(ISNUMBER(Q73),N(Q73)&lt;TODAY()),"Past keep-until: delete",IF(AND(N73&lt;&gt;"",P73="",C73&lt;&gt;"Hired",C73&lt;&gt;"Withdrew",N(O73)&lt;TODAY()),"Decision notice overdue",IF(AND(N73&lt;&gt;"",P73="",C73&lt;&gt;"Hired",C73&lt;&gt;"Withdrew",N(O73)-TODAY()&lt;=7),"Decision notice due within 7 days",IF(AND(C73="Not progressing",P73=""),"Send the outcome",IF(OR(C73="Hired",C73="Not progressing",C73="Withdrew"),"",IF(G73="","No next step date",IF(G73&lt;TODAY(),"Next step overdue",IF(N(E73)&gt;='Start here'!$C$18,"Open longer than your limit","")))))))))</f>
        <v/>
      </c>
      <c r="E73" s="14" t="str">
        <f>IF(OR(J73="",C73="",OR(C73="Hired",C73="Not progressing",C73="Withdrew")),"",TODAY()-J73)</f>
        <v/>
      </c>
      <c r="F73" s="12"/>
      <c r="G73" s="15"/>
      <c r="H73" s="12"/>
      <c r="I73" s="12"/>
      <c r="J73" s="15"/>
      <c r="K73" s="12"/>
      <c r="L73" s="12"/>
      <c r="M73" s="12"/>
      <c r="N73" s="15"/>
      <c r="O73" s="16" t="str">
        <f>IF(N73="","",N73+'Start here'!$C$17)</f>
        <v/>
      </c>
      <c r="P73" s="15"/>
      <c r="Q73" s="16" t="str">
        <f>IF(OR(C73="Not progressing",C73="Withdrew"),IF(J73="","",MAX(J73,N73,P73)+'Start here'!$C$16),IF(C73="Hired","Employee record",""))</f>
        <v/>
      </c>
      <c r="R73" s="12"/>
    </row>
    <row r="74" spans="1:18" x14ac:dyDescent="0.25">
      <c r="A74" s="12"/>
      <c r="B74" s="12"/>
      <c r="C74" s="12"/>
      <c r="D74" s="13" t="str">
        <f>IF(C74="","",IF(AND(ISNUMBER(Q74),N(Q74)&lt;TODAY()),"Past keep-until: delete",IF(AND(N74&lt;&gt;"",P74="",C74&lt;&gt;"Hired",C74&lt;&gt;"Withdrew",N(O74)&lt;TODAY()),"Decision notice overdue",IF(AND(N74&lt;&gt;"",P74="",C74&lt;&gt;"Hired",C74&lt;&gt;"Withdrew",N(O74)-TODAY()&lt;=7),"Decision notice due within 7 days",IF(AND(C74="Not progressing",P74=""),"Send the outcome",IF(OR(C74="Hired",C74="Not progressing",C74="Withdrew"),"",IF(G74="","No next step date",IF(G74&lt;TODAY(),"Next step overdue",IF(N(E74)&gt;='Start here'!$C$18,"Open longer than your limit","")))))))))</f>
        <v/>
      </c>
      <c r="E74" s="14" t="str">
        <f>IF(OR(J74="",C74="",OR(C74="Hired",C74="Not progressing",C74="Withdrew")),"",TODAY()-J74)</f>
        <v/>
      </c>
      <c r="F74" s="12"/>
      <c r="G74" s="15"/>
      <c r="H74" s="12"/>
      <c r="I74" s="12"/>
      <c r="J74" s="15"/>
      <c r="K74" s="12"/>
      <c r="L74" s="12"/>
      <c r="M74" s="12"/>
      <c r="N74" s="15"/>
      <c r="O74" s="16" t="str">
        <f>IF(N74="","",N74+'Start here'!$C$17)</f>
        <v/>
      </c>
      <c r="P74" s="15"/>
      <c r="Q74" s="16" t="str">
        <f>IF(OR(C74="Not progressing",C74="Withdrew"),IF(J74="","",MAX(J74,N74,P74)+'Start here'!$C$16),IF(C74="Hired","Employee record",""))</f>
        <v/>
      </c>
      <c r="R74" s="12"/>
    </row>
    <row r="75" spans="1:18" x14ac:dyDescent="0.25">
      <c r="A75" s="12"/>
      <c r="B75" s="12"/>
      <c r="C75" s="12"/>
      <c r="D75" s="13" t="str">
        <f>IF(C75="","",IF(AND(ISNUMBER(Q75),N(Q75)&lt;TODAY()),"Past keep-until: delete",IF(AND(N75&lt;&gt;"",P75="",C75&lt;&gt;"Hired",C75&lt;&gt;"Withdrew",N(O75)&lt;TODAY()),"Decision notice overdue",IF(AND(N75&lt;&gt;"",P75="",C75&lt;&gt;"Hired",C75&lt;&gt;"Withdrew",N(O75)-TODAY()&lt;=7),"Decision notice due within 7 days",IF(AND(C75="Not progressing",P75=""),"Send the outcome",IF(OR(C75="Hired",C75="Not progressing",C75="Withdrew"),"",IF(G75="","No next step date",IF(G75&lt;TODAY(),"Next step overdue",IF(N(E75)&gt;='Start here'!$C$18,"Open longer than your limit","")))))))))</f>
        <v/>
      </c>
      <c r="E75" s="14" t="str">
        <f>IF(OR(J75="",C75="",OR(C75="Hired",C75="Not progressing",C75="Withdrew")),"",TODAY()-J75)</f>
        <v/>
      </c>
      <c r="F75" s="12"/>
      <c r="G75" s="15"/>
      <c r="H75" s="12"/>
      <c r="I75" s="12"/>
      <c r="J75" s="15"/>
      <c r="K75" s="12"/>
      <c r="L75" s="12"/>
      <c r="M75" s="12"/>
      <c r="N75" s="15"/>
      <c r="O75" s="16" t="str">
        <f>IF(N75="","",N75+'Start here'!$C$17)</f>
        <v/>
      </c>
      <c r="P75" s="15"/>
      <c r="Q75" s="16" t="str">
        <f>IF(OR(C75="Not progressing",C75="Withdrew"),IF(J75="","",MAX(J75,N75,P75)+'Start here'!$C$16),IF(C75="Hired","Employee record",""))</f>
        <v/>
      </c>
      <c r="R75" s="12"/>
    </row>
    <row r="76" spans="1:18" x14ac:dyDescent="0.25">
      <c r="A76" s="12"/>
      <c r="B76" s="12"/>
      <c r="C76" s="12"/>
      <c r="D76" s="13" t="str">
        <f>IF(C76="","",IF(AND(ISNUMBER(Q76),N(Q76)&lt;TODAY()),"Past keep-until: delete",IF(AND(N76&lt;&gt;"",P76="",C76&lt;&gt;"Hired",C76&lt;&gt;"Withdrew",N(O76)&lt;TODAY()),"Decision notice overdue",IF(AND(N76&lt;&gt;"",P76="",C76&lt;&gt;"Hired",C76&lt;&gt;"Withdrew",N(O76)-TODAY()&lt;=7),"Decision notice due within 7 days",IF(AND(C76="Not progressing",P76=""),"Send the outcome",IF(OR(C76="Hired",C76="Not progressing",C76="Withdrew"),"",IF(G76="","No next step date",IF(G76&lt;TODAY(),"Next step overdue",IF(N(E76)&gt;='Start here'!$C$18,"Open longer than your limit","")))))))))</f>
        <v/>
      </c>
      <c r="E76" s="14" t="str">
        <f>IF(OR(J76="",C76="",OR(C76="Hired",C76="Not progressing",C76="Withdrew")),"",TODAY()-J76)</f>
        <v/>
      </c>
      <c r="F76" s="12"/>
      <c r="G76" s="15"/>
      <c r="H76" s="12"/>
      <c r="I76" s="12"/>
      <c r="J76" s="15"/>
      <c r="K76" s="12"/>
      <c r="L76" s="12"/>
      <c r="M76" s="12"/>
      <c r="N76" s="15"/>
      <c r="O76" s="16" t="str">
        <f>IF(N76="","",N76+'Start here'!$C$17)</f>
        <v/>
      </c>
      <c r="P76" s="15"/>
      <c r="Q76" s="16" t="str">
        <f>IF(OR(C76="Not progressing",C76="Withdrew"),IF(J76="","",MAX(J76,N76,P76)+'Start here'!$C$16),IF(C76="Hired","Employee record",""))</f>
        <v/>
      </c>
      <c r="R76" s="12"/>
    </row>
    <row r="77" spans="1:18" x14ac:dyDescent="0.25">
      <c r="A77" s="12"/>
      <c r="B77" s="12"/>
      <c r="C77" s="12"/>
      <c r="D77" s="13" t="str">
        <f>IF(C77="","",IF(AND(ISNUMBER(Q77),N(Q77)&lt;TODAY()),"Past keep-until: delete",IF(AND(N77&lt;&gt;"",P77="",C77&lt;&gt;"Hired",C77&lt;&gt;"Withdrew",N(O77)&lt;TODAY()),"Decision notice overdue",IF(AND(N77&lt;&gt;"",P77="",C77&lt;&gt;"Hired",C77&lt;&gt;"Withdrew",N(O77)-TODAY()&lt;=7),"Decision notice due within 7 days",IF(AND(C77="Not progressing",P77=""),"Send the outcome",IF(OR(C77="Hired",C77="Not progressing",C77="Withdrew"),"",IF(G77="","No next step date",IF(G77&lt;TODAY(),"Next step overdue",IF(N(E77)&gt;='Start here'!$C$18,"Open longer than your limit","")))))))))</f>
        <v/>
      </c>
      <c r="E77" s="14" t="str">
        <f>IF(OR(J77="",C77="",OR(C77="Hired",C77="Not progressing",C77="Withdrew")),"",TODAY()-J77)</f>
        <v/>
      </c>
      <c r="F77" s="12"/>
      <c r="G77" s="15"/>
      <c r="H77" s="12"/>
      <c r="I77" s="12"/>
      <c r="J77" s="15"/>
      <c r="K77" s="12"/>
      <c r="L77" s="12"/>
      <c r="M77" s="12"/>
      <c r="N77" s="15"/>
      <c r="O77" s="16" t="str">
        <f>IF(N77="","",N77+'Start here'!$C$17)</f>
        <v/>
      </c>
      <c r="P77" s="15"/>
      <c r="Q77" s="16" t="str">
        <f>IF(OR(C77="Not progressing",C77="Withdrew"),IF(J77="","",MAX(J77,N77,P77)+'Start here'!$C$16),IF(C77="Hired","Employee record",""))</f>
        <v/>
      </c>
      <c r="R77" s="12"/>
    </row>
    <row r="78" spans="1:18" x14ac:dyDescent="0.25">
      <c r="A78" s="12"/>
      <c r="B78" s="12"/>
      <c r="C78" s="12"/>
      <c r="D78" s="13" t="str">
        <f>IF(C78="","",IF(AND(ISNUMBER(Q78),N(Q78)&lt;TODAY()),"Past keep-until: delete",IF(AND(N78&lt;&gt;"",P78="",C78&lt;&gt;"Hired",C78&lt;&gt;"Withdrew",N(O78)&lt;TODAY()),"Decision notice overdue",IF(AND(N78&lt;&gt;"",P78="",C78&lt;&gt;"Hired",C78&lt;&gt;"Withdrew",N(O78)-TODAY()&lt;=7),"Decision notice due within 7 days",IF(AND(C78="Not progressing",P78=""),"Send the outcome",IF(OR(C78="Hired",C78="Not progressing",C78="Withdrew"),"",IF(G78="","No next step date",IF(G78&lt;TODAY(),"Next step overdue",IF(N(E78)&gt;='Start here'!$C$18,"Open longer than your limit","")))))))))</f>
        <v/>
      </c>
      <c r="E78" s="14" t="str">
        <f>IF(OR(J78="",C78="",OR(C78="Hired",C78="Not progressing",C78="Withdrew")),"",TODAY()-J78)</f>
        <v/>
      </c>
      <c r="F78" s="12"/>
      <c r="G78" s="15"/>
      <c r="H78" s="12"/>
      <c r="I78" s="12"/>
      <c r="J78" s="15"/>
      <c r="K78" s="12"/>
      <c r="L78" s="12"/>
      <c r="M78" s="12"/>
      <c r="N78" s="15"/>
      <c r="O78" s="16" t="str">
        <f>IF(N78="","",N78+'Start here'!$C$17)</f>
        <v/>
      </c>
      <c r="P78" s="15"/>
      <c r="Q78" s="16" t="str">
        <f>IF(OR(C78="Not progressing",C78="Withdrew"),IF(J78="","",MAX(J78,N78,P78)+'Start here'!$C$16),IF(C78="Hired","Employee record",""))</f>
        <v/>
      </c>
      <c r="R78" s="12"/>
    </row>
    <row r="79" spans="1:18" x14ac:dyDescent="0.25">
      <c r="A79" s="12"/>
      <c r="B79" s="12"/>
      <c r="C79" s="12"/>
      <c r="D79" s="13" t="str">
        <f>IF(C79="","",IF(AND(ISNUMBER(Q79),N(Q79)&lt;TODAY()),"Past keep-until: delete",IF(AND(N79&lt;&gt;"",P79="",C79&lt;&gt;"Hired",C79&lt;&gt;"Withdrew",N(O79)&lt;TODAY()),"Decision notice overdue",IF(AND(N79&lt;&gt;"",P79="",C79&lt;&gt;"Hired",C79&lt;&gt;"Withdrew",N(O79)-TODAY()&lt;=7),"Decision notice due within 7 days",IF(AND(C79="Not progressing",P79=""),"Send the outcome",IF(OR(C79="Hired",C79="Not progressing",C79="Withdrew"),"",IF(G79="","No next step date",IF(G79&lt;TODAY(),"Next step overdue",IF(N(E79)&gt;='Start here'!$C$18,"Open longer than your limit","")))))))))</f>
        <v/>
      </c>
      <c r="E79" s="14" t="str">
        <f>IF(OR(J79="",C79="",OR(C79="Hired",C79="Not progressing",C79="Withdrew")),"",TODAY()-J79)</f>
        <v/>
      </c>
      <c r="F79" s="12"/>
      <c r="G79" s="15"/>
      <c r="H79" s="12"/>
      <c r="I79" s="12"/>
      <c r="J79" s="15"/>
      <c r="K79" s="12"/>
      <c r="L79" s="12"/>
      <c r="M79" s="12"/>
      <c r="N79" s="15"/>
      <c r="O79" s="16" t="str">
        <f>IF(N79="","",N79+'Start here'!$C$17)</f>
        <v/>
      </c>
      <c r="P79" s="15"/>
      <c r="Q79" s="16" t="str">
        <f>IF(OR(C79="Not progressing",C79="Withdrew"),IF(J79="","",MAX(J79,N79,P79)+'Start here'!$C$16),IF(C79="Hired","Employee record",""))</f>
        <v/>
      </c>
      <c r="R79" s="12"/>
    </row>
    <row r="80" spans="1:18" x14ac:dyDescent="0.25">
      <c r="A80" s="12"/>
      <c r="B80" s="12"/>
      <c r="C80" s="12"/>
      <c r="D80" s="13" t="str">
        <f>IF(C80="","",IF(AND(ISNUMBER(Q80),N(Q80)&lt;TODAY()),"Past keep-until: delete",IF(AND(N80&lt;&gt;"",P80="",C80&lt;&gt;"Hired",C80&lt;&gt;"Withdrew",N(O80)&lt;TODAY()),"Decision notice overdue",IF(AND(N80&lt;&gt;"",P80="",C80&lt;&gt;"Hired",C80&lt;&gt;"Withdrew",N(O80)-TODAY()&lt;=7),"Decision notice due within 7 days",IF(AND(C80="Not progressing",P80=""),"Send the outcome",IF(OR(C80="Hired",C80="Not progressing",C80="Withdrew"),"",IF(G80="","No next step date",IF(G80&lt;TODAY(),"Next step overdue",IF(N(E80)&gt;='Start here'!$C$18,"Open longer than your limit","")))))))))</f>
        <v/>
      </c>
      <c r="E80" s="14" t="str">
        <f>IF(OR(J80="",C80="",OR(C80="Hired",C80="Not progressing",C80="Withdrew")),"",TODAY()-J80)</f>
        <v/>
      </c>
      <c r="F80" s="12"/>
      <c r="G80" s="15"/>
      <c r="H80" s="12"/>
      <c r="I80" s="12"/>
      <c r="J80" s="15"/>
      <c r="K80" s="12"/>
      <c r="L80" s="12"/>
      <c r="M80" s="12"/>
      <c r="N80" s="15"/>
      <c r="O80" s="16" t="str">
        <f>IF(N80="","",N80+'Start here'!$C$17)</f>
        <v/>
      </c>
      <c r="P80" s="15"/>
      <c r="Q80" s="16" t="str">
        <f>IF(OR(C80="Not progressing",C80="Withdrew"),IF(J80="","",MAX(J80,N80,P80)+'Start here'!$C$16),IF(C80="Hired","Employee record",""))</f>
        <v/>
      </c>
      <c r="R80" s="12"/>
    </row>
    <row r="81" spans="1:18" x14ac:dyDescent="0.25">
      <c r="A81" s="12"/>
      <c r="B81" s="12"/>
      <c r="C81" s="12"/>
      <c r="D81" s="13" t="str">
        <f>IF(C81="","",IF(AND(ISNUMBER(Q81),N(Q81)&lt;TODAY()),"Past keep-until: delete",IF(AND(N81&lt;&gt;"",P81="",C81&lt;&gt;"Hired",C81&lt;&gt;"Withdrew",N(O81)&lt;TODAY()),"Decision notice overdue",IF(AND(N81&lt;&gt;"",P81="",C81&lt;&gt;"Hired",C81&lt;&gt;"Withdrew",N(O81)-TODAY()&lt;=7),"Decision notice due within 7 days",IF(AND(C81="Not progressing",P81=""),"Send the outcome",IF(OR(C81="Hired",C81="Not progressing",C81="Withdrew"),"",IF(G81="","No next step date",IF(G81&lt;TODAY(),"Next step overdue",IF(N(E81)&gt;='Start here'!$C$18,"Open longer than your limit","")))))))))</f>
        <v/>
      </c>
      <c r="E81" s="14" t="str">
        <f>IF(OR(J81="",C81="",OR(C81="Hired",C81="Not progressing",C81="Withdrew")),"",TODAY()-J81)</f>
        <v/>
      </c>
      <c r="F81" s="12"/>
      <c r="G81" s="15"/>
      <c r="H81" s="12"/>
      <c r="I81" s="12"/>
      <c r="J81" s="15"/>
      <c r="K81" s="12"/>
      <c r="L81" s="12"/>
      <c r="M81" s="12"/>
      <c r="N81" s="15"/>
      <c r="O81" s="16" t="str">
        <f>IF(N81="","",N81+'Start here'!$C$17)</f>
        <v/>
      </c>
      <c r="P81" s="15"/>
      <c r="Q81" s="16" t="str">
        <f>IF(OR(C81="Not progressing",C81="Withdrew"),IF(J81="","",MAX(J81,N81,P81)+'Start here'!$C$16),IF(C81="Hired","Employee record",""))</f>
        <v/>
      </c>
      <c r="R81" s="12"/>
    </row>
    <row r="82" spans="1:18" x14ac:dyDescent="0.25">
      <c r="A82" s="12"/>
      <c r="B82" s="12"/>
      <c r="C82" s="12"/>
      <c r="D82" s="13" t="str">
        <f>IF(C82="","",IF(AND(ISNUMBER(Q82),N(Q82)&lt;TODAY()),"Past keep-until: delete",IF(AND(N82&lt;&gt;"",P82="",C82&lt;&gt;"Hired",C82&lt;&gt;"Withdrew",N(O82)&lt;TODAY()),"Decision notice overdue",IF(AND(N82&lt;&gt;"",P82="",C82&lt;&gt;"Hired",C82&lt;&gt;"Withdrew",N(O82)-TODAY()&lt;=7),"Decision notice due within 7 days",IF(AND(C82="Not progressing",P82=""),"Send the outcome",IF(OR(C82="Hired",C82="Not progressing",C82="Withdrew"),"",IF(G82="","No next step date",IF(G82&lt;TODAY(),"Next step overdue",IF(N(E82)&gt;='Start here'!$C$18,"Open longer than your limit","")))))))))</f>
        <v/>
      </c>
      <c r="E82" s="14" t="str">
        <f>IF(OR(J82="",C82="",OR(C82="Hired",C82="Not progressing",C82="Withdrew")),"",TODAY()-J82)</f>
        <v/>
      </c>
      <c r="F82" s="12"/>
      <c r="G82" s="15"/>
      <c r="H82" s="12"/>
      <c r="I82" s="12"/>
      <c r="J82" s="15"/>
      <c r="K82" s="12"/>
      <c r="L82" s="12"/>
      <c r="M82" s="12"/>
      <c r="N82" s="15"/>
      <c r="O82" s="16" t="str">
        <f>IF(N82="","",N82+'Start here'!$C$17)</f>
        <v/>
      </c>
      <c r="P82" s="15"/>
      <c r="Q82" s="16" t="str">
        <f>IF(OR(C82="Not progressing",C82="Withdrew"),IF(J82="","",MAX(J82,N82,P82)+'Start here'!$C$16),IF(C82="Hired","Employee record",""))</f>
        <v/>
      </c>
      <c r="R82" s="12"/>
    </row>
    <row r="83" spans="1:18" x14ac:dyDescent="0.25">
      <c r="A83" s="12"/>
      <c r="B83" s="12"/>
      <c r="C83" s="12"/>
      <c r="D83" s="13" t="str">
        <f>IF(C83="","",IF(AND(ISNUMBER(Q83),N(Q83)&lt;TODAY()),"Past keep-until: delete",IF(AND(N83&lt;&gt;"",P83="",C83&lt;&gt;"Hired",C83&lt;&gt;"Withdrew",N(O83)&lt;TODAY()),"Decision notice overdue",IF(AND(N83&lt;&gt;"",P83="",C83&lt;&gt;"Hired",C83&lt;&gt;"Withdrew",N(O83)-TODAY()&lt;=7),"Decision notice due within 7 days",IF(AND(C83="Not progressing",P83=""),"Send the outcome",IF(OR(C83="Hired",C83="Not progressing",C83="Withdrew"),"",IF(G83="","No next step date",IF(G83&lt;TODAY(),"Next step overdue",IF(N(E83)&gt;='Start here'!$C$18,"Open longer than your limit","")))))))))</f>
        <v/>
      </c>
      <c r="E83" s="14" t="str">
        <f>IF(OR(J83="",C83="",OR(C83="Hired",C83="Not progressing",C83="Withdrew")),"",TODAY()-J83)</f>
        <v/>
      </c>
      <c r="F83" s="12"/>
      <c r="G83" s="15"/>
      <c r="H83" s="12"/>
      <c r="I83" s="12"/>
      <c r="J83" s="15"/>
      <c r="K83" s="12"/>
      <c r="L83" s="12"/>
      <c r="M83" s="12"/>
      <c r="N83" s="15"/>
      <c r="O83" s="16" t="str">
        <f>IF(N83="","",N83+'Start here'!$C$17)</f>
        <v/>
      </c>
      <c r="P83" s="15"/>
      <c r="Q83" s="16" t="str">
        <f>IF(OR(C83="Not progressing",C83="Withdrew"),IF(J83="","",MAX(J83,N83,P83)+'Start here'!$C$16),IF(C83="Hired","Employee record",""))</f>
        <v/>
      </c>
      <c r="R83" s="12"/>
    </row>
    <row r="84" spans="1:18" x14ac:dyDescent="0.25">
      <c r="A84" s="12"/>
      <c r="B84" s="12"/>
      <c r="C84" s="12"/>
      <c r="D84" s="13" t="str">
        <f>IF(C84="","",IF(AND(ISNUMBER(Q84),N(Q84)&lt;TODAY()),"Past keep-until: delete",IF(AND(N84&lt;&gt;"",P84="",C84&lt;&gt;"Hired",C84&lt;&gt;"Withdrew",N(O84)&lt;TODAY()),"Decision notice overdue",IF(AND(N84&lt;&gt;"",P84="",C84&lt;&gt;"Hired",C84&lt;&gt;"Withdrew",N(O84)-TODAY()&lt;=7),"Decision notice due within 7 days",IF(AND(C84="Not progressing",P84=""),"Send the outcome",IF(OR(C84="Hired",C84="Not progressing",C84="Withdrew"),"",IF(G84="","No next step date",IF(G84&lt;TODAY(),"Next step overdue",IF(N(E84)&gt;='Start here'!$C$18,"Open longer than your limit","")))))))))</f>
        <v/>
      </c>
      <c r="E84" s="14" t="str">
        <f>IF(OR(J84="",C84="",OR(C84="Hired",C84="Not progressing",C84="Withdrew")),"",TODAY()-J84)</f>
        <v/>
      </c>
      <c r="F84" s="12"/>
      <c r="G84" s="15"/>
      <c r="H84" s="12"/>
      <c r="I84" s="12"/>
      <c r="J84" s="15"/>
      <c r="K84" s="12"/>
      <c r="L84" s="12"/>
      <c r="M84" s="12"/>
      <c r="N84" s="15"/>
      <c r="O84" s="16" t="str">
        <f>IF(N84="","",N84+'Start here'!$C$17)</f>
        <v/>
      </c>
      <c r="P84" s="15"/>
      <c r="Q84" s="16" t="str">
        <f>IF(OR(C84="Not progressing",C84="Withdrew"),IF(J84="","",MAX(J84,N84,P84)+'Start here'!$C$16),IF(C84="Hired","Employee record",""))</f>
        <v/>
      </c>
      <c r="R84" s="12"/>
    </row>
    <row r="85" spans="1:18" x14ac:dyDescent="0.25">
      <c r="A85" s="12"/>
      <c r="B85" s="12"/>
      <c r="C85" s="12"/>
      <c r="D85" s="13" t="str">
        <f>IF(C85="","",IF(AND(ISNUMBER(Q85),N(Q85)&lt;TODAY()),"Past keep-until: delete",IF(AND(N85&lt;&gt;"",P85="",C85&lt;&gt;"Hired",C85&lt;&gt;"Withdrew",N(O85)&lt;TODAY()),"Decision notice overdue",IF(AND(N85&lt;&gt;"",P85="",C85&lt;&gt;"Hired",C85&lt;&gt;"Withdrew",N(O85)-TODAY()&lt;=7),"Decision notice due within 7 days",IF(AND(C85="Not progressing",P85=""),"Send the outcome",IF(OR(C85="Hired",C85="Not progressing",C85="Withdrew"),"",IF(G85="","No next step date",IF(G85&lt;TODAY(),"Next step overdue",IF(N(E85)&gt;='Start here'!$C$18,"Open longer than your limit","")))))))))</f>
        <v/>
      </c>
      <c r="E85" s="14" t="str">
        <f>IF(OR(J85="",C85="",OR(C85="Hired",C85="Not progressing",C85="Withdrew")),"",TODAY()-J85)</f>
        <v/>
      </c>
      <c r="F85" s="12"/>
      <c r="G85" s="15"/>
      <c r="H85" s="12"/>
      <c r="I85" s="12"/>
      <c r="J85" s="15"/>
      <c r="K85" s="12"/>
      <c r="L85" s="12"/>
      <c r="M85" s="12"/>
      <c r="N85" s="15"/>
      <c r="O85" s="16" t="str">
        <f>IF(N85="","",N85+'Start here'!$C$17)</f>
        <v/>
      </c>
      <c r="P85" s="15"/>
      <c r="Q85" s="16" t="str">
        <f>IF(OR(C85="Not progressing",C85="Withdrew"),IF(J85="","",MAX(J85,N85,P85)+'Start here'!$C$16),IF(C85="Hired","Employee record",""))</f>
        <v/>
      </c>
      <c r="R85" s="12"/>
    </row>
    <row r="86" spans="1:18" x14ac:dyDescent="0.25">
      <c r="A86" s="12"/>
      <c r="B86" s="12"/>
      <c r="C86" s="12"/>
      <c r="D86" s="13" t="str">
        <f>IF(C86="","",IF(AND(ISNUMBER(Q86),N(Q86)&lt;TODAY()),"Past keep-until: delete",IF(AND(N86&lt;&gt;"",P86="",C86&lt;&gt;"Hired",C86&lt;&gt;"Withdrew",N(O86)&lt;TODAY()),"Decision notice overdue",IF(AND(N86&lt;&gt;"",P86="",C86&lt;&gt;"Hired",C86&lt;&gt;"Withdrew",N(O86)-TODAY()&lt;=7),"Decision notice due within 7 days",IF(AND(C86="Not progressing",P86=""),"Send the outcome",IF(OR(C86="Hired",C86="Not progressing",C86="Withdrew"),"",IF(G86="","No next step date",IF(G86&lt;TODAY(),"Next step overdue",IF(N(E86)&gt;='Start here'!$C$18,"Open longer than your limit","")))))))))</f>
        <v/>
      </c>
      <c r="E86" s="14" t="str">
        <f>IF(OR(J86="",C86="",OR(C86="Hired",C86="Not progressing",C86="Withdrew")),"",TODAY()-J86)</f>
        <v/>
      </c>
      <c r="F86" s="12"/>
      <c r="G86" s="15"/>
      <c r="H86" s="12"/>
      <c r="I86" s="12"/>
      <c r="J86" s="15"/>
      <c r="K86" s="12"/>
      <c r="L86" s="12"/>
      <c r="M86" s="12"/>
      <c r="N86" s="15"/>
      <c r="O86" s="16" t="str">
        <f>IF(N86="","",N86+'Start here'!$C$17)</f>
        <v/>
      </c>
      <c r="P86" s="15"/>
      <c r="Q86" s="16" t="str">
        <f>IF(OR(C86="Not progressing",C86="Withdrew"),IF(J86="","",MAX(J86,N86,P86)+'Start here'!$C$16),IF(C86="Hired","Employee record",""))</f>
        <v/>
      </c>
      <c r="R86" s="12"/>
    </row>
    <row r="87" spans="1:18" x14ac:dyDescent="0.25">
      <c r="A87" s="12"/>
      <c r="B87" s="12"/>
      <c r="C87" s="12"/>
      <c r="D87" s="13" t="str">
        <f>IF(C87="","",IF(AND(ISNUMBER(Q87),N(Q87)&lt;TODAY()),"Past keep-until: delete",IF(AND(N87&lt;&gt;"",P87="",C87&lt;&gt;"Hired",C87&lt;&gt;"Withdrew",N(O87)&lt;TODAY()),"Decision notice overdue",IF(AND(N87&lt;&gt;"",P87="",C87&lt;&gt;"Hired",C87&lt;&gt;"Withdrew",N(O87)-TODAY()&lt;=7),"Decision notice due within 7 days",IF(AND(C87="Not progressing",P87=""),"Send the outcome",IF(OR(C87="Hired",C87="Not progressing",C87="Withdrew"),"",IF(G87="","No next step date",IF(G87&lt;TODAY(),"Next step overdue",IF(N(E87)&gt;='Start here'!$C$18,"Open longer than your limit","")))))))))</f>
        <v/>
      </c>
      <c r="E87" s="14" t="str">
        <f>IF(OR(J87="",C87="",OR(C87="Hired",C87="Not progressing",C87="Withdrew")),"",TODAY()-J87)</f>
        <v/>
      </c>
      <c r="F87" s="12"/>
      <c r="G87" s="15"/>
      <c r="H87" s="12"/>
      <c r="I87" s="12"/>
      <c r="J87" s="15"/>
      <c r="K87" s="12"/>
      <c r="L87" s="12"/>
      <c r="M87" s="12"/>
      <c r="N87" s="15"/>
      <c r="O87" s="16" t="str">
        <f>IF(N87="","",N87+'Start here'!$C$17)</f>
        <v/>
      </c>
      <c r="P87" s="15"/>
      <c r="Q87" s="16" t="str">
        <f>IF(OR(C87="Not progressing",C87="Withdrew"),IF(J87="","",MAX(J87,N87,P87)+'Start here'!$C$16),IF(C87="Hired","Employee record",""))</f>
        <v/>
      </c>
      <c r="R87" s="12"/>
    </row>
    <row r="88" spans="1:18" x14ac:dyDescent="0.25">
      <c r="A88" s="12"/>
      <c r="B88" s="12"/>
      <c r="C88" s="12"/>
      <c r="D88" s="13" t="str">
        <f>IF(C88="","",IF(AND(ISNUMBER(Q88),N(Q88)&lt;TODAY()),"Past keep-until: delete",IF(AND(N88&lt;&gt;"",P88="",C88&lt;&gt;"Hired",C88&lt;&gt;"Withdrew",N(O88)&lt;TODAY()),"Decision notice overdue",IF(AND(N88&lt;&gt;"",P88="",C88&lt;&gt;"Hired",C88&lt;&gt;"Withdrew",N(O88)-TODAY()&lt;=7),"Decision notice due within 7 days",IF(AND(C88="Not progressing",P88=""),"Send the outcome",IF(OR(C88="Hired",C88="Not progressing",C88="Withdrew"),"",IF(G88="","No next step date",IF(G88&lt;TODAY(),"Next step overdue",IF(N(E88)&gt;='Start here'!$C$18,"Open longer than your limit","")))))))))</f>
        <v/>
      </c>
      <c r="E88" s="14" t="str">
        <f>IF(OR(J88="",C88="",OR(C88="Hired",C88="Not progressing",C88="Withdrew")),"",TODAY()-J88)</f>
        <v/>
      </c>
      <c r="F88" s="12"/>
      <c r="G88" s="15"/>
      <c r="H88" s="12"/>
      <c r="I88" s="12"/>
      <c r="J88" s="15"/>
      <c r="K88" s="12"/>
      <c r="L88" s="12"/>
      <c r="M88" s="12"/>
      <c r="N88" s="15"/>
      <c r="O88" s="16" t="str">
        <f>IF(N88="","",N88+'Start here'!$C$17)</f>
        <v/>
      </c>
      <c r="P88" s="15"/>
      <c r="Q88" s="16" t="str">
        <f>IF(OR(C88="Not progressing",C88="Withdrew"),IF(J88="","",MAX(J88,N88,P88)+'Start here'!$C$16),IF(C88="Hired","Employee record",""))</f>
        <v/>
      </c>
      <c r="R88" s="12"/>
    </row>
    <row r="89" spans="1:18" x14ac:dyDescent="0.25">
      <c r="A89" s="12"/>
      <c r="B89" s="12"/>
      <c r="C89" s="12"/>
      <c r="D89" s="13" t="str">
        <f>IF(C89="","",IF(AND(ISNUMBER(Q89),N(Q89)&lt;TODAY()),"Past keep-until: delete",IF(AND(N89&lt;&gt;"",P89="",C89&lt;&gt;"Hired",C89&lt;&gt;"Withdrew",N(O89)&lt;TODAY()),"Decision notice overdue",IF(AND(N89&lt;&gt;"",P89="",C89&lt;&gt;"Hired",C89&lt;&gt;"Withdrew",N(O89)-TODAY()&lt;=7),"Decision notice due within 7 days",IF(AND(C89="Not progressing",P89=""),"Send the outcome",IF(OR(C89="Hired",C89="Not progressing",C89="Withdrew"),"",IF(G89="","No next step date",IF(G89&lt;TODAY(),"Next step overdue",IF(N(E89)&gt;='Start here'!$C$18,"Open longer than your limit","")))))))))</f>
        <v/>
      </c>
      <c r="E89" s="14" t="str">
        <f>IF(OR(J89="",C89="",OR(C89="Hired",C89="Not progressing",C89="Withdrew")),"",TODAY()-J89)</f>
        <v/>
      </c>
      <c r="F89" s="12"/>
      <c r="G89" s="15"/>
      <c r="H89" s="12"/>
      <c r="I89" s="12"/>
      <c r="J89" s="15"/>
      <c r="K89" s="12"/>
      <c r="L89" s="12"/>
      <c r="M89" s="12"/>
      <c r="N89" s="15"/>
      <c r="O89" s="16" t="str">
        <f>IF(N89="","",N89+'Start here'!$C$17)</f>
        <v/>
      </c>
      <c r="P89" s="15"/>
      <c r="Q89" s="16" t="str">
        <f>IF(OR(C89="Not progressing",C89="Withdrew"),IF(J89="","",MAX(J89,N89,P89)+'Start here'!$C$16),IF(C89="Hired","Employee record",""))</f>
        <v/>
      </c>
      <c r="R89" s="12"/>
    </row>
    <row r="90" spans="1:18" x14ac:dyDescent="0.25">
      <c r="A90" s="12"/>
      <c r="B90" s="12"/>
      <c r="C90" s="12"/>
      <c r="D90" s="13" t="str">
        <f>IF(C90="","",IF(AND(ISNUMBER(Q90),N(Q90)&lt;TODAY()),"Past keep-until: delete",IF(AND(N90&lt;&gt;"",P90="",C90&lt;&gt;"Hired",C90&lt;&gt;"Withdrew",N(O90)&lt;TODAY()),"Decision notice overdue",IF(AND(N90&lt;&gt;"",P90="",C90&lt;&gt;"Hired",C90&lt;&gt;"Withdrew",N(O90)-TODAY()&lt;=7),"Decision notice due within 7 days",IF(AND(C90="Not progressing",P90=""),"Send the outcome",IF(OR(C90="Hired",C90="Not progressing",C90="Withdrew"),"",IF(G90="","No next step date",IF(G90&lt;TODAY(),"Next step overdue",IF(N(E90)&gt;='Start here'!$C$18,"Open longer than your limit","")))))))))</f>
        <v/>
      </c>
      <c r="E90" s="14" t="str">
        <f>IF(OR(J90="",C90="",OR(C90="Hired",C90="Not progressing",C90="Withdrew")),"",TODAY()-J90)</f>
        <v/>
      </c>
      <c r="F90" s="12"/>
      <c r="G90" s="15"/>
      <c r="H90" s="12"/>
      <c r="I90" s="12"/>
      <c r="J90" s="15"/>
      <c r="K90" s="12"/>
      <c r="L90" s="12"/>
      <c r="M90" s="12"/>
      <c r="N90" s="15"/>
      <c r="O90" s="16" t="str">
        <f>IF(N90="","",N90+'Start here'!$C$17)</f>
        <v/>
      </c>
      <c r="P90" s="15"/>
      <c r="Q90" s="16" t="str">
        <f>IF(OR(C90="Not progressing",C90="Withdrew"),IF(J90="","",MAX(J90,N90,P90)+'Start here'!$C$16),IF(C90="Hired","Employee record",""))</f>
        <v/>
      </c>
      <c r="R90" s="12"/>
    </row>
    <row r="91" spans="1:18" x14ac:dyDescent="0.25">
      <c r="A91" s="12"/>
      <c r="B91" s="12"/>
      <c r="C91" s="12"/>
      <c r="D91" s="13" t="str">
        <f>IF(C91="","",IF(AND(ISNUMBER(Q91),N(Q91)&lt;TODAY()),"Past keep-until: delete",IF(AND(N91&lt;&gt;"",P91="",C91&lt;&gt;"Hired",C91&lt;&gt;"Withdrew",N(O91)&lt;TODAY()),"Decision notice overdue",IF(AND(N91&lt;&gt;"",P91="",C91&lt;&gt;"Hired",C91&lt;&gt;"Withdrew",N(O91)-TODAY()&lt;=7),"Decision notice due within 7 days",IF(AND(C91="Not progressing",P91=""),"Send the outcome",IF(OR(C91="Hired",C91="Not progressing",C91="Withdrew"),"",IF(G91="","No next step date",IF(G91&lt;TODAY(),"Next step overdue",IF(N(E91)&gt;='Start here'!$C$18,"Open longer than your limit","")))))))))</f>
        <v/>
      </c>
      <c r="E91" s="14" t="str">
        <f>IF(OR(J91="",C91="",OR(C91="Hired",C91="Not progressing",C91="Withdrew")),"",TODAY()-J91)</f>
        <v/>
      </c>
      <c r="F91" s="12"/>
      <c r="G91" s="15"/>
      <c r="H91" s="12"/>
      <c r="I91" s="12"/>
      <c r="J91" s="15"/>
      <c r="K91" s="12"/>
      <c r="L91" s="12"/>
      <c r="M91" s="12"/>
      <c r="N91" s="15"/>
      <c r="O91" s="16" t="str">
        <f>IF(N91="","",N91+'Start here'!$C$17)</f>
        <v/>
      </c>
      <c r="P91" s="15"/>
      <c r="Q91" s="16" t="str">
        <f>IF(OR(C91="Not progressing",C91="Withdrew"),IF(J91="","",MAX(J91,N91,P91)+'Start here'!$C$16),IF(C91="Hired","Employee record",""))</f>
        <v/>
      </c>
      <c r="R91" s="12"/>
    </row>
    <row r="92" spans="1:18" x14ac:dyDescent="0.25">
      <c r="A92" s="12"/>
      <c r="B92" s="12"/>
      <c r="C92" s="12"/>
      <c r="D92" s="13" t="str">
        <f>IF(C92="","",IF(AND(ISNUMBER(Q92),N(Q92)&lt;TODAY()),"Past keep-until: delete",IF(AND(N92&lt;&gt;"",P92="",C92&lt;&gt;"Hired",C92&lt;&gt;"Withdrew",N(O92)&lt;TODAY()),"Decision notice overdue",IF(AND(N92&lt;&gt;"",P92="",C92&lt;&gt;"Hired",C92&lt;&gt;"Withdrew",N(O92)-TODAY()&lt;=7),"Decision notice due within 7 days",IF(AND(C92="Not progressing",P92=""),"Send the outcome",IF(OR(C92="Hired",C92="Not progressing",C92="Withdrew"),"",IF(G92="","No next step date",IF(G92&lt;TODAY(),"Next step overdue",IF(N(E92)&gt;='Start here'!$C$18,"Open longer than your limit","")))))))))</f>
        <v/>
      </c>
      <c r="E92" s="14" t="str">
        <f>IF(OR(J92="",C92="",OR(C92="Hired",C92="Not progressing",C92="Withdrew")),"",TODAY()-J92)</f>
        <v/>
      </c>
      <c r="F92" s="12"/>
      <c r="G92" s="15"/>
      <c r="H92" s="12"/>
      <c r="I92" s="12"/>
      <c r="J92" s="15"/>
      <c r="K92" s="12"/>
      <c r="L92" s="12"/>
      <c r="M92" s="12"/>
      <c r="N92" s="15"/>
      <c r="O92" s="16" t="str">
        <f>IF(N92="","",N92+'Start here'!$C$17)</f>
        <v/>
      </c>
      <c r="P92" s="15"/>
      <c r="Q92" s="16" t="str">
        <f>IF(OR(C92="Not progressing",C92="Withdrew"),IF(J92="","",MAX(J92,N92,P92)+'Start here'!$C$16),IF(C92="Hired","Employee record",""))</f>
        <v/>
      </c>
      <c r="R92" s="12"/>
    </row>
    <row r="93" spans="1:18" x14ac:dyDescent="0.25">
      <c r="A93" s="12"/>
      <c r="B93" s="12"/>
      <c r="C93" s="12"/>
      <c r="D93" s="13" t="str">
        <f>IF(C93="","",IF(AND(ISNUMBER(Q93),N(Q93)&lt;TODAY()),"Past keep-until: delete",IF(AND(N93&lt;&gt;"",P93="",C93&lt;&gt;"Hired",C93&lt;&gt;"Withdrew",N(O93)&lt;TODAY()),"Decision notice overdue",IF(AND(N93&lt;&gt;"",P93="",C93&lt;&gt;"Hired",C93&lt;&gt;"Withdrew",N(O93)-TODAY()&lt;=7),"Decision notice due within 7 days",IF(AND(C93="Not progressing",P93=""),"Send the outcome",IF(OR(C93="Hired",C93="Not progressing",C93="Withdrew"),"",IF(G93="","No next step date",IF(G93&lt;TODAY(),"Next step overdue",IF(N(E93)&gt;='Start here'!$C$18,"Open longer than your limit","")))))))))</f>
        <v/>
      </c>
      <c r="E93" s="14" t="str">
        <f>IF(OR(J93="",C93="",OR(C93="Hired",C93="Not progressing",C93="Withdrew")),"",TODAY()-J93)</f>
        <v/>
      </c>
      <c r="F93" s="12"/>
      <c r="G93" s="15"/>
      <c r="H93" s="12"/>
      <c r="I93" s="12"/>
      <c r="J93" s="15"/>
      <c r="K93" s="12"/>
      <c r="L93" s="12"/>
      <c r="M93" s="12"/>
      <c r="N93" s="15"/>
      <c r="O93" s="16" t="str">
        <f>IF(N93="","",N93+'Start here'!$C$17)</f>
        <v/>
      </c>
      <c r="P93" s="15"/>
      <c r="Q93" s="16" t="str">
        <f>IF(OR(C93="Not progressing",C93="Withdrew"),IF(J93="","",MAX(J93,N93,P93)+'Start here'!$C$16),IF(C93="Hired","Employee record",""))</f>
        <v/>
      </c>
      <c r="R93" s="12"/>
    </row>
    <row r="94" spans="1:18" x14ac:dyDescent="0.25">
      <c r="A94" s="12"/>
      <c r="B94" s="12"/>
      <c r="C94" s="12"/>
      <c r="D94" s="13" t="str">
        <f>IF(C94="","",IF(AND(ISNUMBER(Q94),N(Q94)&lt;TODAY()),"Past keep-until: delete",IF(AND(N94&lt;&gt;"",P94="",C94&lt;&gt;"Hired",C94&lt;&gt;"Withdrew",N(O94)&lt;TODAY()),"Decision notice overdue",IF(AND(N94&lt;&gt;"",P94="",C94&lt;&gt;"Hired",C94&lt;&gt;"Withdrew",N(O94)-TODAY()&lt;=7),"Decision notice due within 7 days",IF(AND(C94="Not progressing",P94=""),"Send the outcome",IF(OR(C94="Hired",C94="Not progressing",C94="Withdrew"),"",IF(G94="","No next step date",IF(G94&lt;TODAY(),"Next step overdue",IF(N(E94)&gt;='Start here'!$C$18,"Open longer than your limit","")))))))))</f>
        <v/>
      </c>
      <c r="E94" s="14" t="str">
        <f>IF(OR(J94="",C94="",OR(C94="Hired",C94="Not progressing",C94="Withdrew")),"",TODAY()-J94)</f>
        <v/>
      </c>
      <c r="F94" s="12"/>
      <c r="G94" s="15"/>
      <c r="H94" s="12"/>
      <c r="I94" s="12"/>
      <c r="J94" s="15"/>
      <c r="K94" s="12"/>
      <c r="L94" s="12"/>
      <c r="M94" s="12"/>
      <c r="N94" s="15"/>
      <c r="O94" s="16" t="str">
        <f>IF(N94="","",N94+'Start here'!$C$17)</f>
        <v/>
      </c>
      <c r="P94" s="15"/>
      <c r="Q94" s="16" t="str">
        <f>IF(OR(C94="Not progressing",C94="Withdrew"),IF(J94="","",MAX(J94,N94,P94)+'Start here'!$C$16),IF(C94="Hired","Employee record",""))</f>
        <v/>
      </c>
      <c r="R94" s="12"/>
    </row>
    <row r="95" spans="1:18" x14ac:dyDescent="0.25">
      <c r="A95" s="12"/>
      <c r="B95" s="12"/>
      <c r="C95" s="12"/>
      <c r="D95" s="13" t="str">
        <f>IF(C95="","",IF(AND(ISNUMBER(Q95),N(Q95)&lt;TODAY()),"Past keep-until: delete",IF(AND(N95&lt;&gt;"",P95="",C95&lt;&gt;"Hired",C95&lt;&gt;"Withdrew",N(O95)&lt;TODAY()),"Decision notice overdue",IF(AND(N95&lt;&gt;"",P95="",C95&lt;&gt;"Hired",C95&lt;&gt;"Withdrew",N(O95)-TODAY()&lt;=7),"Decision notice due within 7 days",IF(AND(C95="Not progressing",P95=""),"Send the outcome",IF(OR(C95="Hired",C95="Not progressing",C95="Withdrew"),"",IF(G95="","No next step date",IF(G95&lt;TODAY(),"Next step overdue",IF(N(E95)&gt;='Start here'!$C$18,"Open longer than your limit","")))))))))</f>
        <v/>
      </c>
      <c r="E95" s="14" t="str">
        <f>IF(OR(J95="",C95="",OR(C95="Hired",C95="Not progressing",C95="Withdrew")),"",TODAY()-J95)</f>
        <v/>
      </c>
      <c r="F95" s="12"/>
      <c r="G95" s="15"/>
      <c r="H95" s="12"/>
      <c r="I95" s="12"/>
      <c r="J95" s="15"/>
      <c r="K95" s="12"/>
      <c r="L95" s="12"/>
      <c r="M95" s="12"/>
      <c r="N95" s="15"/>
      <c r="O95" s="16" t="str">
        <f>IF(N95="","",N95+'Start here'!$C$17)</f>
        <v/>
      </c>
      <c r="P95" s="15"/>
      <c r="Q95" s="16" t="str">
        <f>IF(OR(C95="Not progressing",C95="Withdrew"),IF(J95="","",MAX(J95,N95,P95)+'Start here'!$C$16),IF(C95="Hired","Employee record",""))</f>
        <v/>
      </c>
      <c r="R95" s="12"/>
    </row>
    <row r="96" spans="1:18" x14ac:dyDescent="0.25">
      <c r="A96" s="12"/>
      <c r="B96" s="12"/>
      <c r="C96" s="12"/>
      <c r="D96" s="13" t="str">
        <f>IF(C96="","",IF(AND(ISNUMBER(Q96),N(Q96)&lt;TODAY()),"Past keep-until: delete",IF(AND(N96&lt;&gt;"",P96="",C96&lt;&gt;"Hired",C96&lt;&gt;"Withdrew",N(O96)&lt;TODAY()),"Decision notice overdue",IF(AND(N96&lt;&gt;"",P96="",C96&lt;&gt;"Hired",C96&lt;&gt;"Withdrew",N(O96)-TODAY()&lt;=7),"Decision notice due within 7 days",IF(AND(C96="Not progressing",P96=""),"Send the outcome",IF(OR(C96="Hired",C96="Not progressing",C96="Withdrew"),"",IF(G96="","No next step date",IF(G96&lt;TODAY(),"Next step overdue",IF(N(E96)&gt;='Start here'!$C$18,"Open longer than your limit","")))))))))</f>
        <v/>
      </c>
      <c r="E96" s="14" t="str">
        <f>IF(OR(J96="",C96="",OR(C96="Hired",C96="Not progressing",C96="Withdrew")),"",TODAY()-J96)</f>
        <v/>
      </c>
      <c r="F96" s="12"/>
      <c r="G96" s="15"/>
      <c r="H96" s="12"/>
      <c r="I96" s="12"/>
      <c r="J96" s="15"/>
      <c r="K96" s="12"/>
      <c r="L96" s="12"/>
      <c r="M96" s="12"/>
      <c r="N96" s="15"/>
      <c r="O96" s="16" t="str">
        <f>IF(N96="","",N96+'Start here'!$C$17)</f>
        <v/>
      </c>
      <c r="P96" s="15"/>
      <c r="Q96" s="16" t="str">
        <f>IF(OR(C96="Not progressing",C96="Withdrew"),IF(J96="","",MAX(J96,N96,P96)+'Start here'!$C$16),IF(C96="Hired","Employee record",""))</f>
        <v/>
      </c>
      <c r="R96" s="12"/>
    </row>
    <row r="97" spans="1:18" x14ac:dyDescent="0.25">
      <c r="A97" s="12"/>
      <c r="B97" s="12"/>
      <c r="C97" s="12"/>
      <c r="D97" s="13" t="str">
        <f>IF(C97="","",IF(AND(ISNUMBER(Q97),N(Q97)&lt;TODAY()),"Past keep-until: delete",IF(AND(N97&lt;&gt;"",P97="",C97&lt;&gt;"Hired",C97&lt;&gt;"Withdrew",N(O97)&lt;TODAY()),"Decision notice overdue",IF(AND(N97&lt;&gt;"",P97="",C97&lt;&gt;"Hired",C97&lt;&gt;"Withdrew",N(O97)-TODAY()&lt;=7),"Decision notice due within 7 days",IF(AND(C97="Not progressing",P97=""),"Send the outcome",IF(OR(C97="Hired",C97="Not progressing",C97="Withdrew"),"",IF(G97="","No next step date",IF(G97&lt;TODAY(),"Next step overdue",IF(N(E97)&gt;='Start here'!$C$18,"Open longer than your limit","")))))))))</f>
        <v/>
      </c>
      <c r="E97" s="14" t="str">
        <f>IF(OR(J97="",C97="",OR(C97="Hired",C97="Not progressing",C97="Withdrew")),"",TODAY()-J97)</f>
        <v/>
      </c>
      <c r="F97" s="12"/>
      <c r="G97" s="15"/>
      <c r="H97" s="12"/>
      <c r="I97" s="12"/>
      <c r="J97" s="15"/>
      <c r="K97" s="12"/>
      <c r="L97" s="12"/>
      <c r="M97" s="12"/>
      <c r="N97" s="15"/>
      <c r="O97" s="16" t="str">
        <f>IF(N97="","",N97+'Start here'!$C$17)</f>
        <v/>
      </c>
      <c r="P97" s="15"/>
      <c r="Q97" s="16" t="str">
        <f>IF(OR(C97="Not progressing",C97="Withdrew"),IF(J97="","",MAX(J97,N97,P97)+'Start here'!$C$16),IF(C97="Hired","Employee record",""))</f>
        <v/>
      </c>
      <c r="R97" s="12"/>
    </row>
    <row r="98" spans="1:18" x14ac:dyDescent="0.25">
      <c r="A98" s="12"/>
      <c r="B98" s="12"/>
      <c r="C98" s="12"/>
      <c r="D98" s="13" t="str">
        <f>IF(C98="","",IF(AND(ISNUMBER(Q98),N(Q98)&lt;TODAY()),"Past keep-until: delete",IF(AND(N98&lt;&gt;"",P98="",C98&lt;&gt;"Hired",C98&lt;&gt;"Withdrew",N(O98)&lt;TODAY()),"Decision notice overdue",IF(AND(N98&lt;&gt;"",P98="",C98&lt;&gt;"Hired",C98&lt;&gt;"Withdrew",N(O98)-TODAY()&lt;=7),"Decision notice due within 7 days",IF(AND(C98="Not progressing",P98=""),"Send the outcome",IF(OR(C98="Hired",C98="Not progressing",C98="Withdrew"),"",IF(G98="","No next step date",IF(G98&lt;TODAY(),"Next step overdue",IF(N(E98)&gt;='Start here'!$C$18,"Open longer than your limit","")))))))))</f>
        <v/>
      </c>
      <c r="E98" s="14" t="str">
        <f>IF(OR(J98="",C98="",OR(C98="Hired",C98="Not progressing",C98="Withdrew")),"",TODAY()-J98)</f>
        <v/>
      </c>
      <c r="F98" s="12"/>
      <c r="G98" s="15"/>
      <c r="H98" s="12"/>
      <c r="I98" s="12"/>
      <c r="J98" s="15"/>
      <c r="K98" s="12"/>
      <c r="L98" s="12"/>
      <c r="M98" s="12"/>
      <c r="N98" s="15"/>
      <c r="O98" s="16" t="str">
        <f>IF(N98="","",N98+'Start here'!$C$17)</f>
        <v/>
      </c>
      <c r="P98" s="15"/>
      <c r="Q98" s="16" t="str">
        <f>IF(OR(C98="Not progressing",C98="Withdrew"),IF(J98="","",MAX(J98,N98,P98)+'Start here'!$C$16),IF(C98="Hired","Employee record",""))</f>
        <v/>
      </c>
      <c r="R98" s="12"/>
    </row>
    <row r="99" spans="1:18" x14ac:dyDescent="0.25">
      <c r="A99" s="12"/>
      <c r="B99" s="12"/>
      <c r="C99" s="12"/>
      <c r="D99" s="13" t="str">
        <f>IF(C99="","",IF(AND(ISNUMBER(Q99),N(Q99)&lt;TODAY()),"Past keep-until: delete",IF(AND(N99&lt;&gt;"",P99="",C99&lt;&gt;"Hired",C99&lt;&gt;"Withdrew",N(O99)&lt;TODAY()),"Decision notice overdue",IF(AND(N99&lt;&gt;"",P99="",C99&lt;&gt;"Hired",C99&lt;&gt;"Withdrew",N(O99)-TODAY()&lt;=7),"Decision notice due within 7 days",IF(AND(C99="Not progressing",P99=""),"Send the outcome",IF(OR(C99="Hired",C99="Not progressing",C99="Withdrew"),"",IF(G99="","No next step date",IF(G99&lt;TODAY(),"Next step overdue",IF(N(E99)&gt;='Start here'!$C$18,"Open longer than your limit","")))))))))</f>
        <v/>
      </c>
      <c r="E99" s="14" t="str">
        <f>IF(OR(J99="",C99="",OR(C99="Hired",C99="Not progressing",C99="Withdrew")),"",TODAY()-J99)</f>
        <v/>
      </c>
      <c r="F99" s="12"/>
      <c r="G99" s="15"/>
      <c r="H99" s="12"/>
      <c r="I99" s="12"/>
      <c r="J99" s="15"/>
      <c r="K99" s="12"/>
      <c r="L99" s="12"/>
      <c r="M99" s="12"/>
      <c r="N99" s="15"/>
      <c r="O99" s="16" t="str">
        <f>IF(N99="","",N99+'Start here'!$C$17)</f>
        <v/>
      </c>
      <c r="P99" s="15"/>
      <c r="Q99" s="16" t="str">
        <f>IF(OR(C99="Not progressing",C99="Withdrew"),IF(J99="","",MAX(J99,N99,P99)+'Start here'!$C$16),IF(C99="Hired","Employee record",""))</f>
        <v/>
      </c>
      <c r="R99" s="12"/>
    </row>
    <row r="100" spans="1:18" x14ac:dyDescent="0.25">
      <c r="A100" s="12"/>
      <c r="B100" s="12"/>
      <c r="C100" s="12"/>
      <c r="D100" s="13" t="str">
        <f>IF(C100="","",IF(AND(ISNUMBER(Q100),N(Q100)&lt;TODAY()),"Past keep-until: delete",IF(AND(N100&lt;&gt;"",P100="",C100&lt;&gt;"Hired",C100&lt;&gt;"Withdrew",N(O100)&lt;TODAY()),"Decision notice overdue",IF(AND(N100&lt;&gt;"",P100="",C100&lt;&gt;"Hired",C100&lt;&gt;"Withdrew",N(O100)-TODAY()&lt;=7),"Decision notice due within 7 days",IF(AND(C100="Not progressing",P100=""),"Send the outcome",IF(OR(C100="Hired",C100="Not progressing",C100="Withdrew"),"",IF(G100="","No next step date",IF(G100&lt;TODAY(),"Next step overdue",IF(N(E100)&gt;='Start here'!$C$18,"Open longer than your limit","")))))))))</f>
        <v/>
      </c>
      <c r="E100" s="14" t="str">
        <f>IF(OR(J100="",C100="",OR(C100="Hired",C100="Not progressing",C100="Withdrew")),"",TODAY()-J100)</f>
        <v/>
      </c>
      <c r="F100" s="12"/>
      <c r="G100" s="15"/>
      <c r="H100" s="12"/>
      <c r="I100" s="12"/>
      <c r="J100" s="15"/>
      <c r="K100" s="12"/>
      <c r="L100" s="12"/>
      <c r="M100" s="12"/>
      <c r="N100" s="15"/>
      <c r="O100" s="16" t="str">
        <f>IF(N100="","",N100+'Start here'!$C$17)</f>
        <v/>
      </c>
      <c r="P100" s="15"/>
      <c r="Q100" s="16" t="str">
        <f>IF(OR(C100="Not progressing",C100="Withdrew"),IF(J100="","",MAX(J100,N100,P100)+'Start here'!$C$16),IF(C100="Hired","Employee record",""))</f>
        <v/>
      </c>
      <c r="R100" s="12"/>
    </row>
    <row r="101" spans="1:18" x14ac:dyDescent="0.25">
      <c r="A101" s="12"/>
      <c r="B101" s="12"/>
      <c r="C101" s="12"/>
      <c r="D101" s="13" t="str">
        <f>IF(C101="","",IF(AND(ISNUMBER(Q101),N(Q101)&lt;TODAY()),"Past keep-until: delete",IF(AND(N101&lt;&gt;"",P101="",C101&lt;&gt;"Hired",C101&lt;&gt;"Withdrew",N(O101)&lt;TODAY()),"Decision notice overdue",IF(AND(N101&lt;&gt;"",P101="",C101&lt;&gt;"Hired",C101&lt;&gt;"Withdrew",N(O101)-TODAY()&lt;=7),"Decision notice due within 7 days",IF(AND(C101="Not progressing",P101=""),"Send the outcome",IF(OR(C101="Hired",C101="Not progressing",C101="Withdrew"),"",IF(G101="","No next step date",IF(G101&lt;TODAY(),"Next step overdue",IF(N(E101)&gt;='Start here'!$C$18,"Open longer than your limit","")))))))))</f>
        <v/>
      </c>
      <c r="E101" s="14" t="str">
        <f>IF(OR(J101="",C101="",OR(C101="Hired",C101="Not progressing",C101="Withdrew")),"",TODAY()-J101)</f>
        <v/>
      </c>
      <c r="F101" s="12"/>
      <c r="G101" s="15"/>
      <c r="H101" s="12"/>
      <c r="I101" s="12"/>
      <c r="J101" s="15"/>
      <c r="K101" s="12"/>
      <c r="L101" s="12"/>
      <c r="M101" s="12"/>
      <c r="N101" s="15"/>
      <c r="O101" s="16" t="str">
        <f>IF(N101="","",N101+'Start here'!$C$17)</f>
        <v/>
      </c>
      <c r="P101" s="15"/>
      <c r="Q101" s="16" t="str">
        <f>IF(OR(C101="Not progressing",C101="Withdrew"),IF(J101="","",MAX(J101,N101,P101)+'Start here'!$C$16),IF(C101="Hired","Employee record",""))</f>
        <v/>
      </c>
      <c r="R101" s="12"/>
    </row>
    <row r="102" spans="1:18" x14ac:dyDescent="0.25">
      <c r="A102" s="12"/>
      <c r="B102" s="12"/>
      <c r="C102" s="12"/>
      <c r="D102" s="13" t="str">
        <f>IF(C102="","",IF(AND(ISNUMBER(Q102),N(Q102)&lt;TODAY()),"Past keep-until: delete",IF(AND(N102&lt;&gt;"",P102="",C102&lt;&gt;"Hired",C102&lt;&gt;"Withdrew",N(O102)&lt;TODAY()),"Decision notice overdue",IF(AND(N102&lt;&gt;"",P102="",C102&lt;&gt;"Hired",C102&lt;&gt;"Withdrew",N(O102)-TODAY()&lt;=7),"Decision notice due within 7 days",IF(AND(C102="Not progressing",P102=""),"Send the outcome",IF(OR(C102="Hired",C102="Not progressing",C102="Withdrew"),"",IF(G102="","No next step date",IF(G102&lt;TODAY(),"Next step overdue",IF(N(E102)&gt;='Start here'!$C$18,"Open longer than your limit","")))))))))</f>
        <v/>
      </c>
      <c r="E102" s="14" t="str">
        <f>IF(OR(J102="",C102="",OR(C102="Hired",C102="Not progressing",C102="Withdrew")),"",TODAY()-J102)</f>
        <v/>
      </c>
      <c r="F102" s="12"/>
      <c r="G102" s="15"/>
      <c r="H102" s="12"/>
      <c r="I102" s="12"/>
      <c r="J102" s="15"/>
      <c r="K102" s="12"/>
      <c r="L102" s="12"/>
      <c r="M102" s="12"/>
      <c r="N102" s="15"/>
      <c r="O102" s="16" t="str">
        <f>IF(N102="","",N102+'Start here'!$C$17)</f>
        <v/>
      </c>
      <c r="P102" s="15"/>
      <c r="Q102" s="16" t="str">
        <f>IF(OR(C102="Not progressing",C102="Withdrew"),IF(J102="","",MAX(J102,N102,P102)+'Start here'!$C$16),IF(C102="Hired","Employee record",""))</f>
        <v/>
      </c>
      <c r="R102" s="12"/>
    </row>
    <row r="103" spans="1:18" x14ac:dyDescent="0.25">
      <c r="A103" s="12"/>
      <c r="B103" s="12"/>
      <c r="C103" s="12"/>
      <c r="D103" s="13" t="str">
        <f>IF(C103="","",IF(AND(ISNUMBER(Q103),N(Q103)&lt;TODAY()),"Past keep-until: delete",IF(AND(N103&lt;&gt;"",P103="",C103&lt;&gt;"Hired",C103&lt;&gt;"Withdrew",N(O103)&lt;TODAY()),"Decision notice overdue",IF(AND(N103&lt;&gt;"",P103="",C103&lt;&gt;"Hired",C103&lt;&gt;"Withdrew",N(O103)-TODAY()&lt;=7),"Decision notice due within 7 days",IF(AND(C103="Not progressing",P103=""),"Send the outcome",IF(OR(C103="Hired",C103="Not progressing",C103="Withdrew"),"",IF(G103="","No next step date",IF(G103&lt;TODAY(),"Next step overdue",IF(N(E103)&gt;='Start here'!$C$18,"Open longer than your limit","")))))))))</f>
        <v/>
      </c>
      <c r="E103" s="14" t="str">
        <f>IF(OR(J103="",C103="",OR(C103="Hired",C103="Not progressing",C103="Withdrew")),"",TODAY()-J103)</f>
        <v/>
      </c>
      <c r="F103" s="12"/>
      <c r="G103" s="15"/>
      <c r="H103" s="12"/>
      <c r="I103" s="12"/>
      <c r="J103" s="15"/>
      <c r="K103" s="12"/>
      <c r="L103" s="12"/>
      <c r="M103" s="12"/>
      <c r="N103" s="15"/>
      <c r="O103" s="16" t="str">
        <f>IF(N103="","",N103+'Start here'!$C$17)</f>
        <v/>
      </c>
      <c r="P103" s="15"/>
      <c r="Q103" s="16" t="str">
        <f>IF(OR(C103="Not progressing",C103="Withdrew"),IF(J103="","",MAX(J103,N103,P103)+'Start here'!$C$16),IF(C103="Hired","Employee record",""))</f>
        <v/>
      </c>
      <c r="R103" s="12"/>
    </row>
    <row r="104" spans="1:18" x14ac:dyDescent="0.25">
      <c r="A104" s="12"/>
      <c r="B104" s="12"/>
      <c r="C104" s="12"/>
      <c r="D104" s="13" t="str">
        <f>IF(C104="","",IF(AND(ISNUMBER(Q104),N(Q104)&lt;TODAY()),"Past keep-until: delete",IF(AND(N104&lt;&gt;"",P104="",C104&lt;&gt;"Hired",C104&lt;&gt;"Withdrew",N(O104)&lt;TODAY()),"Decision notice overdue",IF(AND(N104&lt;&gt;"",P104="",C104&lt;&gt;"Hired",C104&lt;&gt;"Withdrew",N(O104)-TODAY()&lt;=7),"Decision notice due within 7 days",IF(AND(C104="Not progressing",P104=""),"Send the outcome",IF(OR(C104="Hired",C104="Not progressing",C104="Withdrew"),"",IF(G104="","No next step date",IF(G104&lt;TODAY(),"Next step overdue",IF(N(E104)&gt;='Start here'!$C$18,"Open longer than your limit","")))))))))</f>
        <v/>
      </c>
      <c r="E104" s="14" t="str">
        <f>IF(OR(J104="",C104="",OR(C104="Hired",C104="Not progressing",C104="Withdrew")),"",TODAY()-J104)</f>
        <v/>
      </c>
      <c r="F104" s="12"/>
      <c r="G104" s="15"/>
      <c r="H104" s="12"/>
      <c r="I104" s="12"/>
      <c r="J104" s="15"/>
      <c r="K104" s="12"/>
      <c r="L104" s="12"/>
      <c r="M104" s="12"/>
      <c r="N104" s="15"/>
      <c r="O104" s="16" t="str">
        <f>IF(N104="","",N104+'Start here'!$C$17)</f>
        <v/>
      </c>
      <c r="P104" s="15"/>
      <c r="Q104" s="16" t="str">
        <f>IF(OR(C104="Not progressing",C104="Withdrew"),IF(J104="","",MAX(J104,N104,P104)+'Start here'!$C$16),IF(C104="Hired","Employee record",""))</f>
        <v/>
      </c>
      <c r="R104" s="12"/>
    </row>
    <row r="105" spans="1:18" x14ac:dyDescent="0.25">
      <c r="A105" s="12"/>
      <c r="B105" s="12"/>
      <c r="C105" s="12"/>
      <c r="D105" s="13" t="str">
        <f>IF(C105="","",IF(AND(ISNUMBER(Q105),N(Q105)&lt;TODAY()),"Past keep-until: delete",IF(AND(N105&lt;&gt;"",P105="",C105&lt;&gt;"Hired",C105&lt;&gt;"Withdrew",N(O105)&lt;TODAY()),"Decision notice overdue",IF(AND(N105&lt;&gt;"",P105="",C105&lt;&gt;"Hired",C105&lt;&gt;"Withdrew",N(O105)-TODAY()&lt;=7),"Decision notice due within 7 days",IF(AND(C105="Not progressing",P105=""),"Send the outcome",IF(OR(C105="Hired",C105="Not progressing",C105="Withdrew"),"",IF(G105="","No next step date",IF(G105&lt;TODAY(),"Next step overdue",IF(N(E105)&gt;='Start here'!$C$18,"Open longer than your limit","")))))))))</f>
        <v/>
      </c>
      <c r="E105" s="14" t="str">
        <f>IF(OR(J105="",C105="",OR(C105="Hired",C105="Not progressing",C105="Withdrew")),"",TODAY()-J105)</f>
        <v/>
      </c>
      <c r="F105" s="12"/>
      <c r="G105" s="15"/>
      <c r="H105" s="12"/>
      <c r="I105" s="12"/>
      <c r="J105" s="15"/>
      <c r="K105" s="12"/>
      <c r="L105" s="12"/>
      <c r="M105" s="12"/>
      <c r="N105" s="15"/>
      <c r="O105" s="16" t="str">
        <f>IF(N105="","",N105+'Start here'!$C$17)</f>
        <v/>
      </c>
      <c r="P105" s="15"/>
      <c r="Q105" s="16" t="str">
        <f>IF(OR(C105="Not progressing",C105="Withdrew"),IF(J105="","",MAX(J105,N105,P105)+'Start here'!$C$16),IF(C105="Hired","Employee record",""))</f>
        <v/>
      </c>
      <c r="R105" s="12"/>
    </row>
    <row r="106" spans="1:18" x14ac:dyDescent="0.25">
      <c r="A106" s="12"/>
      <c r="B106" s="12"/>
      <c r="C106" s="12"/>
      <c r="D106" s="13" t="str">
        <f>IF(C106="","",IF(AND(ISNUMBER(Q106),N(Q106)&lt;TODAY()),"Past keep-until: delete",IF(AND(N106&lt;&gt;"",P106="",C106&lt;&gt;"Hired",C106&lt;&gt;"Withdrew",N(O106)&lt;TODAY()),"Decision notice overdue",IF(AND(N106&lt;&gt;"",P106="",C106&lt;&gt;"Hired",C106&lt;&gt;"Withdrew",N(O106)-TODAY()&lt;=7),"Decision notice due within 7 days",IF(AND(C106="Not progressing",P106=""),"Send the outcome",IF(OR(C106="Hired",C106="Not progressing",C106="Withdrew"),"",IF(G106="","No next step date",IF(G106&lt;TODAY(),"Next step overdue",IF(N(E106)&gt;='Start here'!$C$18,"Open longer than your limit","")))))))))</f>
        <v/>
      </c>
      <c r="E106" s="14" t="str">
        <f>IF(OR(J106="",C106="",OR(C106="Hired",C106="Not progressing",C106="Withdrew")),"",TODAY()-J106)</f>
        <v/>
      </c>
      <c r="F106" s="12"/>
      <c r="G106" s="15"/>
      <c r="H106" s="12"/>
      <c r="I106" s="12"/>
      <c r="J106" s="15"/>
      <c r="K106" s="12"/>
      <c r="L106" s="12"/>
      <c r="M106" s="12"/>
      <c r="N106" s="15"/>
      <c r="O106" s="16" t="str">
        <f>IF(N106="","",N106+'Start here'!$C$17)</f>
        <v/>
      </c>
      <c r="P106" s="15"/>
      <c r="Q106" s="16" t="str">
        <f>IF(OR(C106="Not progressing",C106="Withdrew"),IF(J106="","",MAX(J106,N106,P106)+'Start here'!$C$16),IF(C106="Hired","Employee record",""))</f>
        <v/>
      </c>
      <c r="R106" s="12"/>
    </row>
    <row r="107" spans="1:18" x14ac:dyDescent="0.25">
      <c r="A107" s="12"/>
      <c r="B107" s="12"/>
      <c r="C107" s="12"/>
      <c r="D107" s="13" t="str">
        <f>IF(C107="","",IF(AND(ISNUMBER(Q107),N(Q107)&lt;TODAY()),"Past keep-until: delete",IF(AND(N107&lt;&gt;"",P107="",C107&lt;&gt;"Hired",C107&lt;&gt;"Withdrew",N(O107)&lt;TODAY()),"Decision notice overdue",IF(AND(N107&lt;&gt;"",P107="",C107&lt;&gt;"Hired",C107&lt;&gt;"Withdrew",N(O107)-TODAY()&lt;=7),"Decision notice due within 7 days",IF(AND(C107="Not progressing",P107=""),"Send the outcome",IF(OR(C107="Hired",C107="Not progressing",C107="Withdrew"),"",IF(G107="","No next step date",IF(G107&lt;TODAY(),"Next step overdue",IF(N(E107)&gt;='Start here'!$C$18,"Open longer than your limit","")))))))))</f>
        <v/>
      </c>
      <c r="E107" s="14" t="str">
        <f>IF(OR(J107="",C107="",OR(C107="Hired",C107="Not progressing",C107="Withdrew")),"",TODAY()-J107)</f>
        <v/>
      </c>
      <c r="F107" s="12"/>
      <c r="G107" s="15"/>
      <c r="H107" s="12"/>
      <c r="I107" s="12"/>
      <c r="J107" s="15"/>
      <c r="K107" s="12"/>
      <c r="L107" s="12"/>
      <c r="M107" s="12"/>
      <c r="N107" s="15"/>
      <c r="O107" s="16" t="str">
        <f>IF(N107="","",N107+'Start here'!$C$17)</f>
        <v/>
      </c>
      <c r="P107" s="15"/>
      <c r="Q107" s="16" t="str">
        <f>IF(OR(C107="Not progressing",C107="Withdrew"),IF(J107="","",MAX(J107,N107,P107)+'Start here'!$C$16),IF(C107="Hired","Employee record",""))</f>
        <v/>
      </c>
      <c r="R107" s="12"/>
    </row>
    <row r="108" spans="1:18" x14ac:dyDescent="0.25">
      <c r="A108" s="12"/>
      <c r="B108" s="12"/>
      <c r="C108" s="12"/>
      <c r="D108" s="13" t="str">
        <f>IF(C108="","",IF(AND(ISNUMBER(Q108),N(Q108)&lt;TODAY()),"Past keep-until: delete",IF(AND(N108&lt;&gt;"",P108="",C108&lt;&gt;"Hired",C108&lt;&gt;"Withdrew",N(O108)&lt;TODAY()),"Decision notice overdue",IF(AND(N108&lt;&gt;"",P108="",C108&lt;&gt;"Hired",C108&lt;&gt;"Withdrew",N(O108)-TODAY()&lt;=7),"Decision notice due within 7 days",IF(AND(C108="Not progressing",P108=""),"Send the outcome",IF(OR(C108="Hired",C108="Not progressing",C108="Withdrew"),"",IF(G108="","No next step date",IF(G108&lt;TODAY(),"Next step overdue",IF(N(E108)&gt;='Start here'!$C$18,"Open longer than your limit","")))))))))</f>
        <v/>
      </c>
      <c r="E108" s="14" t="str">
        <f>IF(OR(J108="",C108="",OR(C108="Hired",C108="Not progressing",C108="Withdrew")),"",TODAY()-J108)</f>
        <v/>
      </c>
      <c r="F108" s="12"/>
      <c r="G108" s="15"/>
      <c r="H108" s="12"/>
      <c r="I108" s="12"/>
      <c r="J108" s="15"/>
      <c r="K108" s="12"/>
      <c r="L108" s="12"/>
      <c r="M108" s="12"/>
      <c r="N108" s="15"/>
      <c r="O108" s="16" t="str">
        <f>IF(N108="","",N108+'Start here'!$C$17)</f>
        <v/>
      </c>
      <c r="P108" s="15"/>
      <c r="Q108" s="16" t="str">
        <f>IF(OR(C108="Not progressing",C108="Withdrew"),IF(J108="","",MAX(J108,N108,P108)+'Start here'!$C$16),IF(C108="Hired","Employee record",""))</f>
        <v/>
      </c>
      <c r="R108" s="12"/>
    </row>
    <row r="109" spans="1:18" x14ac:dyDescent="0.25">
      <c r="A109" s="12"/>
      <c r="B109" s="12"/>
      <c r="C109" s="12"/>
      <c r="D109" s="13" t="str">
        <f>IF(C109="","",IF(AND(ISNUMBER(Q109),N(Q109)&lt;TODAY()),"Past keep-until: delete",IF(AND(N109&lt;&gt;"",P109="",C109&lt;&gt;"Hired",C109&lt;&gt;"Withdrew",N(O109)&lt;TODAY()),"Decision notice overdue",IF(AND(N109&lt;&gt;"",P109="",C109&lt;&gt;"Hired",C109&lt;&gt;"Withdrew",N(O109)-TODAY()&lt;=7),"Decision notice due within 7 days",IF(AND(C109="Not progressing",P109=""),"Send the outcome",IF(OR(C109="Hired",C109="Not progressing",C109="Withdrew"),"",IF(G109="","No next step date",IF(G109&lt;TODAY(),"Next step overdue",IF(N(E109)&gt;='Start here'!$C$18,"Open longer than your limit","")))))))))</f>
        <v/>
      </c>
      <c r="E109" s="14" t="str">
        <f>IF(OR(J109="",C109="",OR(C109="Hired",C109="Not progressing",C109="Withdrew")),"",TODAY()-J109)</f>
        <v/>
      </c>
      <c r="F109" s="12"/>
      <c r="G109" s="15"/>
      <c r="H109" s="12"/>
      <c r="I109" s="12"/>
      <c r="J109" s="15"/>
      <c r="K109" s="12"/>
      <c r="L109" s="12"/>
      <c r="M109" s="12"/>
      <c r="N109" s="15"/>
      <c r="O109" s="16" t="str">
        <f>IF(N109="","",N109+'Start here'!$C$17)</f>
        <v/>
      </c>
      <c r="P109" s="15"/>
      <c r="Q109" s="16" t="str">
        <f>IF(OR(C109="Not progressing",C109="Withdrew"),IF(J109="","",MAX(J109,N109,P109)+'Start here'!$C$16),IF(C109="Hired","Employee record",""))</f>
        <v/>
      </c>
      <c r="R109" s="12"/>
    </row>
    <row r="110" spans="1:18" x14ac:dyDescent="0.25">
      <c r="A110" s="12"/>
      <c r="B110" s="12"/>
      <c r="C110" s="12"/>
      <c r="D110" s="13" t="str">
        <f>IF(C110="","",IF(AND(ISNUMBER(Q110),N(Q110)&lt;TODAY()),"Past keep-until: delete",IF(AND(N110&lt;&gt;"",P110="",C110&lt;&gt;"Hired",C110&lt;&gt;"Withdrew",N(O110)&lt;TODAY()),"Decision notice overdue",IF(AND(N110&lt;&gt;"",P110="",C110&lt;&gt;"Hired",C110&lt;&gt;"Withdrew",N(O110)-TODAY()&lt;=7),"Decision notice due within 7 days",IF(AND(C110="Not progressing",P110=""),"Send the outcome",IF(OR(C110="Hired",C110="Not progressing",C110="Withdrew"),"",IF(G110="","No next step date",IF(G110&lt;TODAY(),"Next step overdue",IF(N(E110)&gt;='Start here'!$C$18,"Open longer than your limit","")))))))))</f>
        <v/>
      </c>
      <c r="E110" s="14" t="str">
        <f>IF(OR(J110="",C110="",OR(C110="Hired",C110="Not progressing",C110="Withdrew")),"",TODAY()-J110)</f>
        <v/>
      </c>
      <c r="F110" s="12"/>
      <c r="G110" s="15"/>
      <c r="H110" s="12"/>
      <c r="I110" s="12"/>
      <c r="J110" s="15"/>
      <c r="K110" s="12"/>
      <c r="L110" s="12"/>
      <c r="M110" s="12"/>
      <c r="N110" s="15"/>
      <c r="O110" s="16" t="str">
        <f>IF(N110="","",N110+'Start here'!$C$17)</f>
        <v/>
      </c>
      <c r="P110" s="15"/>
      <c r="Q110" s="16" t="str">
        <f>IF(OR(C110="Not progressing",C110="Withdrew"),IF(J110="","",MAX(J110,N110,P110)+'Start here'!$C$16),IF(C110="Hired","Employee record",""))</f>
        <v/>
      </c>
      <c r="R110" s="12"/>
    </row>
    <row r="111" spans="1:18" x14ac:dyDescent="0.25">
      <c r="A111" s="12"/>
      <c r="B111" s="12"/>
      <c r="C111" s="12"/>
      <c r="D111" s="13" t="str">
        <f>IF(C111="","",IF(AND(ISNUMBER(Q111),N(Q111)&lt;TODAY()),"Past keep-until: delete",IF(AND(N111&lt;&gt;"",P111="",C111&lt;&gt;"Hired",C111&lt;&gt;"Withdrew",N(O111)&lt;TODAY()),"Decision notice overdue",IF(AND(N111&lt;&gt;"",P111="",C111&lt;&gt;"Hired",C111&lt;&gt;"Withdrew",N(O111)-TODAY()&lt;=7),"Decision notice due within 7 days",IF(AND(C111="Not progressing",P111=""),"Send the outcome",IF(OR(C111="Hired",C111="Not progressing",C111="Withdrew"),"",IF(G111="","No next step date",IF(G111&lt;TODAY(),"Next step overdue",IF(N(E111)&gt;='Start here'!$C$18,"Open longer than your limit","")))))))))</f>
        <v/>
      </c>
      <c r="E111" s="14" t="str">
        <f>IF(OR(J111="",C111="",OR(C111="Hired",C111="Not progressing",C111="Withdrew")),"",TODAY()-J111)</f>
        <v/>
      </c>
      <c r="F111" s="12"/>
      <c r="G111" s="15"/>
      <c r="H111" s="12"/>
      <c r="I111" s="12"/>
      <c r="J111" s="15"/>
      <c r="K111" s="12"/>
      <c r="L111" s="12"/>
      <c r="M111" s="12"/>
      <c r="N111" s="15"/>
      <c r="O111" s="16" t="str">
        <f>IF(N111="","",N111+'Start here'!$C$17)</f>
        <v/>
      </c>
      <c r="P111" s="15"/>
      <c r="Q111" s="16" t="str">
        <f>IF(OR(C111="Not progressing",C111="Withdrew"),IF(J111="","",MAX(J111,N111,P111)+'Start here'!$C$16),IF(C111="Hired","Employee record",""))</f>
        <v/>
      </c>
      <c r="R111" s="12"/>
    </row>
    <row r="112" spans="1:18" x14ac:dyDescent="0.25">
      <c r="A112" s="12"/>
      <c r="B112" s="12"/>
      <c r="C112" s="12"/>
      <c r="D112" s="13" t="str">
        <f>IF(C112="","",IF(AND(ISNUMBER(Q112),N(Q112)&lt;TODAY()),"Past keep-until: delete",IF(AND(N112&lt;&gt;"",P112="",C112&lt;&gt;"Hired",C112&lt;&gt;"Withdrew",N(O112)&lt;TODAY()),"Decision notice overdue",IF(AND(N112&lt;&gt;"",P112="",C112&lt;&gt;"Hired",C112&lt;&gt;"Withdrew",N(O112)-TODAY()&lt;=7),"Decision notice due within 7 days",IF(AND(C112="Not progressing",P112=""),"Send the outcome",IF(OR(C112="Hired",C112="Not progressing",C112="Withdrew"),"",IF(G112="","No next step date",IF(G112&lt;TODAY(),"Next step overdue",IF(N(E112)&gt;='Start here'!$C$18,"Open longer than your limit","")))))))))</f>
        <v/>
      </c>
      <c r="E112" s="14" t="str">
        <f>IF(OR(J112="",C112="",OR(C112="Hired",C112="Not progressing",C112="Withdrew")),"",TODAY()-J112)</f>
        <v/>
      </c>
      <c r="F112" s="12"/>
      <c r="G112" s="15"/>
      <c r="H112" s="12"/>
      <c r="I112" s="12"/>
      <c r="J112" s="15"/>
      <c r="K112" s="12"/>
      <c r="L112" s="12"/>
      <c r="M112" s="12"/>
      <c r="N112" s="15"/>
      <c r="O112" s="16" t="str">
        <f>IF(N112="","",N112+'Start here'!$C$17)</f>
        <v/>
      </c>
      <c r="P112" s="15"/>
      <c r="Q112" s="16" t="str">
        <f>IF(OR(C112="Not progressing",C112="Withdrew"),IF(J112="","",MAX(J112,N112,P112)+'Start here'!$C$16),IF(C112="Hired","Employee record",""))</f>
        <v/>
      </c>
      <c r="R112" s="12"/>
    </row>
    <row r="113" spans="1:18" x14ac:dyDescent="0.25">
      <c r="A113" s="12"/>
      <c r="B113" s="12"/>
      <c r="C113" s="12"/>
      <c r="D113" s="13" t="str">
        <f>IF(C113="","",IF(AND(ISNUMBER(Q113),N(Q113)&lt;TODAY()),"Past keep-until: delete",IF(AND(N113&lt;&gt;"",P113="",C113&lt;&gt;"Hired",C113&lt;&gt;"Withdrew",N(O113)&lt;TODAY()),"Decision notice overdue",IF(AND(N113&lt;&gt;"",P113="",C113&lt;&gt;"Hired",C113&lt;&gt;"Withdrew",N(O113)-TODAY()&lt;=7),"Decision notice due within 7 days",IF(AND(C113="Not progressing",P113=""),"Send the outcome",IF(OR(C113="Hired",C113="Not progressing",C113="Withdrew"),"",IF(G113="","No next step date",IF(G113&lt;TODAY(),"Next step overdue",IF(N(E113)&gt;='Start here'!$C$18,"Open longer than your limit","")))))))))</f>
        <v/>
      </c>
      <c r="E113" s="14" t="str">
        <f>IF(OR(J113="",C113="",OR(C113="Hired",C113="Not progressing",C113="Withdrew")),"",TODAY()-J113)</f>
        <v/>
      </c>
      <c r="F113" s="12"/>
      <c r="G113" s="15"/>
      <c r="H113" s="12"/>
      <c r="I113" s="12"/>
      <c r="J113" s="15"/>
      <c r="K113" s="12"/>
      <c r="L113" s="12"/>
      <c r="M113" s="12"/>
      <c r="N113" s="15"/>
      <c r="O113" s="16" t="str">
        <f>IF(N113="","",N113+'Start here'!$C$17)</f>
        <v/>
      </c>
      <c r="P113" s="15"/>
      <c r="Q113" s="16" t="str">
        <f>IF(OR(C113="Not progressing",C113="Withdrew"),IF(J113="","",MAX(J113,N113,P113)+'Start here'!$C$16),IF(C113="Hired","Employee record",""))</f>
        <v/>
      </c>
      <c r="R113" s="12"/>
    </row>
    <row r="114" spans="1:18" x14ac:dyDescent="0.25">
      <c r="A114" s="12"/>
      <c r="B114" s="12"/>
      <c r="C114" s="12"/>
      <c r="D114" s="13" t="str">
        <f>IF(C114="","",IF(AND(ISNUMBER(Q114),N(Q114)&lt;TODAY()),"Past keep-until: delete",IF(AND(N114&lt;&gt;"",P114="",C114&lt;&gt;"Hired",C114&lt;&gt;"Withdrew",N(O114)&lt;TODAY()),"Decision notice overdue",IF(AND(N114&lt;&gt;"",P114="",C114&lt;&gt;"Hired",C114&lt;&gt;"Withdrew",N(O114)-TODAY()&lt;=7),"Decision notice due within 7 days",IF(AND(C114="Not progressing",P114=""),"Send the outcome",IF(OR(C114="Hired",C114="Not progressing",C114="Withdrew"),"",IF(G114="","No next step date",IF(G114&lt;TODAY(),"Next step overdue",IF(N(E114)&gt;='Start here'!$C$18,"Open longer than your limit","")))))))))</f>
        <v/>
      </c>
      <c r="E114" s="14" t="str">
        <f>IF(OR(J114="",C114="",OR(C114="Hired",C114="Not progressing",C114="Withdrew")),"",TODAY()-J114)</f>
        <v/>
      </c>
      <c r="F114" s="12"/>
      <c r="G114" s="15"/>
      <c r="H114" s="12"/>
      <c r="I114" s="12"/>
      <c r="J114" s="15"/>
      <c r="K114" s="12"/>
      <c r="L114" s="12"/>
      <c r="M114" s="12"/>
      <c r="N114" s="15"/>
      <c r="O114" s="16" t="str">
        <f>IF(N114="","",N114+'Start here'!$C$17)</f>
        <v/>
      </c>
      <c r="P114" s="15"/>
      <c r="Q114" s="16" t="str">
        <f>IF(OR(C114="Not progressing",C114="Withdrew"),IF(J114="","",MAX(J114,N114,P114)+'Start here'!$C$16),IF(C114="Hired","Employee record",""))</f>
        <v/>
      </c>
      <c r="R114" s="12"/>
    </row>
    <row r="115" spans="1:18" x14ac:dyDescent="0.25">
      <c r="A115" s="12"/>
      <c r="B115" s="12"/>
      <c r="C115" s="12"/>
      <c r="D115" s="13" t="str">
        <f>IF(C115="","",IF(AND(ISNUMBER(Q115),N(Q115)&lt;TODAY()),"Past keep-until: delete",IF(AND(N115&lt;&gt;"",P115="",C115&lt;&gt;"Hired",C115&lt;&gt;"Withdrew",N(O115)&lt;TODAY()),"Decision notice overdue",IF(AND(N115&lt;&gt;"",P115="",C115&lt;&gt;"Hired",C115&lt;&gt;"Withdrew",N(O115)-TODAY()&lt;=7),"Decision notice due within 7 days",IF(AND(C115="Not progressing",P115=""),"Send the outcome",IF(OR(C115="Hired",C115="Not progressing",C115="Withdrew"),"",IF(G115="","No next step date",IF(G115&lt;TODAY(),"Next step overdue",IF(N(E115)&gt;='Start here'!$C$18,"Open longer than your limit","")))))))))</f>
        <v/>
      </c>
      <c r="E115" s="14" t="str">
        <f>IF(OR(J115="",C115="",OR(C115="Hired",C115="Not progressing",C115="Withdrew")),"",TODAY()-J115)</f>
        <v/>
      </c>
      <c r="F115" s="12"/>
      <c r="G115" s="15"/>
      <c r="H115" s="12"/>
      <c r="I115" s="12"/>
      <c r="J115" s="15"/>
      <c r="K115" s="12"/>
      <c r="L115" s="12"/>
      <c r="M115" s="12"/>
      <c r="N115" s="15"/>
      <c r="O115" s="16" t="str">
        <f>IF(N115="","",N115+'Start here'!$C$17)</f>
        <v/>
      </c>
      <c r="P115" s="15"/>
      <c r="Q115" s="16" t="str">
        <f>IF(OR(C115="Not progressing",C115="Withdrew"),IF(J115="","",MAX(J115,N115,P115)+'Start here'!$C$16),IF(C115="Hired","Employee record",""))</f>
        <v/>
      </c>
      <c r="R115" s="12"/>
    </row>
    <row r="116" spans="1:18" x14ac:dyDescent="0.25">
      <c r="A116" s="12"/>
      <c r="B116" s="12"/>
      <c r="C116" s="12"/>
      <c r="D116" s="13" t="str">
        <f>IF(C116="","",IF(AND(ISNUMBER(Q116),N(Q116)&lt;TODAY()),"Past keep-until: delete",IF(AND(N116&lt;&gt;"",P116="",C116&lt;&gt;"Hired",C116&lt;&gt;"Withdrew",N(O116)&lt;TODAY()),"Decision notice overdue",IF(AND(N116&lt;&gt;"",P116="",C116&lt;&gt;"Hired",C116&lt;&gt;"Withdrew",N(O116)-TODAY()&lt;=7),"Decision notice due within 7 days",IF(AND(C116="Not progressing",P116=""),"Send the outcome",IF(OR(C116="Hired",C116="Not progressing",C116="Withdrew"),"",IF(G116="","No next step date",IF(G116&lt;TODAY(),"Next step overdue",IF(N(E116)&gt;='Start here'!$C$18,"Open longer than your limit","")))))))))</f>
        <v/>
      </c>
      <c r="E116" s="14" t="str">
        <f>IF(OR(J116="",C116="",OR(C116="Hired",C116="Not progressing",C116="Withdrew")),"",TODAY()-J116)</f>
        <v/>
      </c>
      <c r="F116" s="12"/>
      <c r="G116" s="15"/>
      <c r="H116" s="12"/>
      <c r="I116" s="12"/>
      <c r="J116" s="15"/>
      <c r="K116" s="12"/>
      <c r="L116" s="12"/>
      <c r="M116" s="12"/>
      <c r="N116" s="15"/>
      <c r="O116" s="16" t="str">
        <f>IF(N116="","",N116+'Start here'!$C$17)</f>
        <v/>
      </c>
      <c r="P116" s="15"/>
      <c r="Q116" s="16" t="str">
        <f>IF(OR(C116="Not progressing",C116="Withdrew"),IF(J116="","",MAX(J116,N116,P116)+'Start here'!$C$16),IF(C116="Hired","Employee record",""))</f>
        <v/>
      </c>
      <c r="R116" s="12"/>
    </row>
    <row r="117" spans="1:18" x14ac:dyDescent="0.25">
      <c r="A117" s="12"/>
      <c r="B117" s="12"/>
      <c r="C117" s="12"/>
      <c r="D117" s="13" t="str">
        <f>IF(C117="","",IF(AND(ISNUMBER(Q117),N(Q117)&lt;TODAY()),"Past keep-until: delete",IF(AND(N117&lt;&gt;"",P117="",C117&lt;&gt;"Hired",C117&lt;&gt;"Withdrew",N(O117)&lt;TODAY()),"Decision notice overdue",IF(AND(N117&lt;&gt;"",P117="",C117&lt;&gt;"Hired",C117&lt;&gt;"Withdrew",N(O117)-TODAY()&lt;=7),"Decision notice due within 7 days",IF(AND(C117="Not progressing",P117=""),"Send the outcome",IF(OR(C117="Hired",C117="Not progressing",C117="Withdrew"),"",IF(G117="","No next step date",IF(G117&lt;TODAY(),"Next step overdue",IF(N(E117)&gt;='Start here'!$C$18,"Open longer than your limit","")))))))))</f>
        <v/>
      </c>
      <c r="E117" s="14" t="str">
        <f>IF(OR(J117="",C117="",OR(C117="Hired",C117="Not progressing",C117="Withdrew")),"",TODAY()-J117)</f>
        <v/>
      </c>
      <c r="F117" s="12"/>
      <c r="G117" s="15"/>
      <c r="H117" s="12"/>
      <c r="I117" s="12"/>
      <c r="J117" s="15"/>
      <c r="K117" s="12"/>
      <c r="L117" s="12"/>
      <c r="M117" s="12"/>
      <c r="N117" s="15"/>
      <c r="O117" s="16" t="str">
        <f>IF(N117="","",N117+'Start here'!$C$17)</f>
        <v/>
      </c>
      <c r="P117" s="15"/>
      <c r="Q117" s="16" t="str">
        <f>IF(OR(C117="Not progressing",C117="Withdrew"),IF(J117="","",MAX(J117,N117,P117)+'Start here'!$C$16),IF(C117="Hired","Employee record",""))</f>
        <v/>
      </c>
      <c r="R117" s="12"/>
    </row>
    <row r="118" spans="1:18" x14ac:dyDescent="0.25">
      <c r="A118" s="12"/>
      <c r="B118" s="12"/>
      <c r="C118" s="12"/>
      <c r="D118" s="13" t="str">
        <f>IF(C118="","",IF(AND(ISNUMBER(Q118),N(Q118)&lt;TODAY()),"Past keep-until: delete",IF(AND(N118&lt;&gt;"",P118="",C118&lt;&gt;"Hired",C118&lt;&gt;"Withdrew",N(O118)&lt;TODAY()),"Decision notice overdue",IF(AND(N118&lt;&gt;"",P118="",C118&lt;&gt;"Hired",C118&lt;&gt;"Withdrew",N(O118)-TODAY()&lt;=7),"Decision notice due within 7 days",IF(AND(C118="Not progressing",P118=""),"Send the outcome",IF(OR(C118="Hired",C118="Not progressing",C118="Withdrew"),"",IF(G118="","No next step date",IF(G118&lt;TODAY(),"Next step overdue",IF(N(E118)&gt;='Start here'!$C$18,"Open longer than your limit","")))))))))</f>
        <v/>
      </c>
      <c r="E118" s="14" t="str">
        <f>IF(OR(J118="",C118="",OR(C118="Hired",C118="Not progressing",C118="Withdrew")),"",TODAY()-J118)</f>
        <v/>
      </c>
      <c r="F118" s="12"/>
      <c r="G118" s="15"/>
      <c r="H118" s="12"/>
      <c r="I118" s="12"/>
      <c r="J118" s="15"/>
      <c r="K118" s="12"/>
      <c r="L118" s="12"/>
      <c r="M118" s="12"/>
      <c r="N118" s="15"/>
      <c r="O118" s="16" t="str">
        <f>IF(N118="","",N118+'Start here'!$C$17)</f>
        <v/>
      </c>
      <c r="P118" s="15"/>
      <c r="Q118" s="16" t="str">
        <f>IF(OR(C118="Not progressing",C118="Withdrew"),IF(J118="","",MAX(J118,N118,P118)+'Start here'!$C$16),IF(C118="Hired","Employee record",""))</f>
        <v/>
      </c>
      <c r="R118" s="12"/>
    </row>
    <row r="119" spans="1:18" x14ac:dyDescent="0.25">
      <c r="A119" s="12"/>
      <c r="B119" s="12"/>
      <c r="C119" s="12"/>
      <c r="D119" s="13" t="str">
        <f>IF(C119="","",IF(AND(ISNUMBER(Q119),N(Q119)&lt;TODAY()),"Past keep-until: delete",IF(AND(N119&lt;&gt;"",P119="",C119&lt;&gt;"Hired",C119&lt;&gt;"Withdrew",N(O119)&lt;TODAY()),"Decision notice overdue",IF(AND(N119&lt;&gt;"",P119="",C119&lt;&gt;"Hired",C119&lt;&gt;"Withdrew",N(O119)-TODAY()&lt;=7),"Decision notice due within 7 days",IF(AND(C119="Not progressing",P119=""),"Send the outcome",IF(OR(C119="Hired",C119="Not progressing",C119="Withdrew"),"",IF(G119="","No next step date",IF(G119&lt;TODAY(),"Next step overdue",IF(N(E119)&gt;='Start here'!$C$18,"Open longer than your limit","")))))))))</f>
        <v/>
      </c>
      <c r="E119" s="14" t="str">
        <f>IF(OR(J119="",C119="",OR(C119="Hired",C119="Not progressing",C119="Withdrew")),"",TODAY()-J119)</f>
        <v/>
      </c>
      <c r="F119" s="12"/>
      <c r="G119" s="15"/>
      <c r="H119" s="12"/>
      <c r="I119" s="12"/>
      <c r="J119" s="15"/>
      <c r="K119" s="12"/>
      <c r="L119" s="12"/>
      <c r="M119" s="12"/>
      <c r="N119" s="15"/>
      <c r="O119" s="16" t="str">
        <f>IF(N119="","",N119+'Start here'!$C$17)</f>
        <v/>
      </c>
      <c r="P119" s="15"/>
      <c r="Q119" s="16" t="str">
        <f>IF(OR(C119="Not progressing",C119="Withdrew"),IF(J119="","",MAX(J119,N119,P119)+'Start here'!$C$16),IF(C119="Hired","Employee record",""))</f>
        <v/>
      </c>
      <c r="R119" s="12"/>
    </row>
    <row r="120" spans="1:18" x14ac:dyDescent="0.25">
      <c r="A120" s="12"/>
      <c r="B120" s="12"/>
      <c r="C120" s="12"/>
      <c r="D120" s="13" t="str">
        <f>IF(C120="","",IF(AND(ISNUMBER(Q120),N(Q120)&lt;TODAY()),"Past keep-until: delete",IF(AND(N120&lt;&gt;"",P120="",C120&lt;&gt;"Hired",C120&lt;&gt;"Withdrew",N(O120)&lt;TODAY()),"Decision notice overdue",IF(AND(N120&lt;&gt;"",P120="",C120&lt;&gt;"Hired",C120&lt;&gt;"Withdrew",N(O120)-TODAY()&lt;=7),"Decision notice due within 7 days",IF(AND(C120="Not progressing",P120=""),"Send the outcome",IF(OR(C120="Hired",C120="Not progressing",C120="Withdrew"),"",IF(G120="","No next step date",IF(G120&lt;TODAY(),"Next step overdue",IF(N(E120)&gt;='Start here'!$C$18,"Open longer than your limit","")))))))))</f>
        <v/>
      </c>
      <c r="E120" s="14" t="str">
        <f>IF(OR(J120="",C120="",OR(C120="Hired",C120="Not progressing",C120="Withdrew")),"",TODAY()-J120)</f>
        <v/>
      </c>
      <c r="F120" s="12"/>
      <c r="G120" s="15"/>
      <c r="H120" s="12"/>
      <c r="I120" s="12"/>
      <c r="J120" s="15"/>
      <c r="K120" s="12"/>
      <c r="L120" s="12"/>
      <c r="M120" s="12"/>
      <c r="N120" s="15"/>
      <c r="O120" s="16" t="str">
        <f>IF(N120="","",N120+'Start here'!$C$17)</f>
        <v/>
      </c>
      <c r="P120" s="15"/>
      <c r="Q120" s="16" t="str">
        <f>IF(OR(C120="Not progressing",C120="Withdrew"),IF(J120="","",MAX(J120,N120,P120)+'Start here'!$C$16),IF(C120="Hired","Employee record",""))</f>
        <v/>
      </c>
      <c r="R120" s="12"/>
    </row>
    <row r="121" spans="1:18" x14ac:dyDescent="0.25">
      <c r="A121" s="12"/>
      <c r="B121" s="12"/>
      <c r="C121" s="12"/>
      <c r="D121" s="13" t="str">
        <f>IF(C121="","",IF(AND(ISNUMBER(Q121),N(Q121)&lt;TODAY()),"Past keep-until: delete",IF(AND(N121&lt;&gt;"",P121="",C121&lt;&gt;"Hired",C121&lt;&gt;"Withdrew",N(O121)&lt;TODAY()),"Decision notice overdue",IF(AND(N121&lt;&gt;"",P121="",C121&lt;&gt;"Hired",C121&lt;&gt;"Withdrew",N(O121)-TODAY()&lt;=7),"Decision notice due within 7 days",IF(AND(C121="Not progressing",P121=""),"Send the outcome",IF(OR(C121="Hired",C121="Not progressing",C121="Withdrew"),"",IF(G121="","No next step date",IF(G121&lt;TODAY(),"Next step overdue",IF(N(E121)&gt;='Start here'!$C$18,"Open longer than your limit","")))))))))</f>
        <v/>
      </c>
      <c r="E121" s="14" t="str">
        <f>IF(OR(J121="",C121="",OR(C121="Hired",C121="Not progressing",C121="Withdrew")),"",TODAY()-J121)</f>
        <v/>
      </c>
      <c r="F121" s="12"/>
      <c r="G121" s="15"/>
      <c r="H121" s="12"/>
      <c r="I121" s="12"/>
      <c r="J121" s="15"/>
      <c r="K121" s="12"/>
      <c r="L121" s="12"/>
      <c r="M121" s="12"/>
      <c r="N121" s="15"/>
      <c r="O121" s="16" t="str">
        <f>IF(N121="","",N121+'Start here'!$C$17)</f>
        <v/>
      </c>
      <c r="P121" s="15"/>
      <c r="Q121" s="16" t="str">
        <f>IF(OR(C121="Not progressing",C121="Withdrew"),IF(J121="","",MAX(J121,N121,P121)+'Start here'!$C$16),IF(C121="Hired","Employee record",""))</f>
        <v/>
      </c>
      <c r="R121" s="12"/>
    </row>
    <row r="122" spans="1:18" x14ac:dyDescent="0.25">
      <c r="A122" s="12"/>
      <c r="B122" s="12"/>
      <c r="C122" s="12"/>
      <c r="D122" s="13" t="str">
        <f>IF(C122="","",IF(AND(ISNUMBER(Q122),N(Q122)&lt;TODAY()),"Past keep-until: delete",IF(AND(N122&lt;&gt;"",P122="",C122&lt;&gt;"Hired",C122&lt;&gt;"Withdrew",N(O122)&lt;TODAY()),"Decision notice overdue",IF(AND(N122&lt;&gt;"",P122="",C122&lt;&gt;"Hired",C122&lt;&gt;"Withdrew",N(O122)-TODAY()&lt;=7),"Decision notice due within 7 days",IF(AND(C122="Not progressing",P122=""),"Send the outcome",IF(OR(C122="Hired",C122="Not progressing",C122="Withdrew"),"",IF(G122="","No next step date",IF(G122&lt;TODAY(),"Next step overdue",IF(N(E122)&gt;='Start here'!$C$18,"Open longer than your limit","")))))))))</f>
        <v/>
      </c>
      <c r="E122" s="14" t="str">
        <f>IF(OR(J122="",C122="",OR(C122="Hired",C122="Not progressing",C122="Withdrew")),"",TODAY()-J122)</f>
        <v/>
      </c>
      <c r="F122" s="12"/>
      <c r="G122" s="15"/>
      <c r="H122" s="12"/>
      <c r="I122" s="12"/>
      <c r="J122" s="15"/>
      <c r="K122" s="12"/>
      <c r="L122" s="12"/>
      <c r="M122" s="12"/>
      <c r="N122" s="15"/>
      <c r="O122" s="16" t="str">
        <f>IF(N122="","",N122+'Start here'!$C$17)</f>
        <v/>
      </c>
      <c r="P122" s="15"/>
      <c r="Q122" s="16" t="str">
        <f>IF(OR(C122="Not progressing",C122="Withdrew"),IF(J122="","",MAX(J122,N122,P122)+'Start here'!$C$16),IF(C122="Hired","Employee record",""))</f>
        <v/>
      </c>
      <c r="R122" s="12"/>
    </row>
    <row r="123" spans="1:18" x14ac:dyDescent="0.25">
      <c r="A123" s="12"/>
      <c r="B123" s="12"/>
      <c r="C123" s="12"/>
      <c r="D123" s="13" t="str">
        <f>IF(C123="","",IF(AND(ISNUMBER(Q123),N(Q123)&lt;TODAY()),"Past keep-until: delete",IF(AND(N123&lt;&gt;"",P123="",C123&lt;&gt;"Hired",C123&lt;&gt;"Withdrew",N(O123)&lt;TODAY()),"Decision notice overdue",IF(AND(N123&lt;&gt;"",P123="",C123&lt;&gt;"Hired",C123&lt;&gt;"Withdrew",N(O123)-TODAY()&lt;=7),"Decision notice due within 7 days",IF(AND(C123="Not progressing",P123=""),"Send the outcome",IF(OR(C123="Hired",C123="Not progressing",C123="Withdrew"),"",IF(G123="","No next step date",IF(G123&lt;TODAY(),"Next step overdue",IF(N(E123)&gt;='Start here'!$C$18,"Open longer than your limit","")))))))))</f>
        <v/>
      </c>
      <c r="E123" s="14" t="str">
        <f>IF(OR(J123="",C123="",OR(C123="Hired",C123="Not progressing",C123="Withdrew")),"",TODAY()-J123)</f>
        <v/>
      </c>
      <c r="F123" s="12"/>
      <c r="G123" s="15"/>
      <c r="H123" s="12"/>
      <c r="I123" s="12"/>
      <c r="J123" s="15"/>
      <c r="K123" s="12"/>
      <c r="L123" s="12"/>
      <c r="M123" s="12"/>
      <c r="N123" s="15"/>
      <c r="O123" s="16" t="str">
        <f>IF(N123="","",N123+'Start here'!$C$17)</f>
        <v/>
      </c>
      <c r="P123" s="15"/>
      <c r="Q123" s="16" t="str">
        <f>IF(OR(C123="Not progressing",C123="Withdrew"),IF(J123="","",MAX(J123,N123,P123)+'Start here'!$C$16),IF(C123="Hired","Employee record",""))</f>
        <v/>
      </c>
      <c r="R123" s="12"/>
    </row>
    <row r="124" spans="1:18" x14ac:dyDescent="0.25">
      <c r="A124" s="12"/>
      <c r="B124" s="12"/>
      <c r="C124" s="12"/>
      <c r="D124" s="13" t="str">
        <f>IF(C124="","",IF(AND(ISNUMBER(Q124),N(Q124)&lt;TODAY()),"Past keep-until: delete",IF(AND(N124&lt;&gt;"",P124="",C124&lt;&gt;"Hired",C124&lt;&gt;"Withdrew",N(O124)&lt;TODAY()),"Decision notice overdue",IF(AND(N124&lt;&gt;"",P124="",C124&lt;&gt;"Hired",C124&lt;&gt;"Withdrew",N(O124)-TODAY()&lt;=7),"Decision notice due within 7 days",IF(AND(C124="Not progressing",P124=""),"Send the outcome",IF(OR(C124="Hired",C124="Not progressing",C124="Withdrew"),"",IF(G124="","No next step date",IF(G124&lt;TODAY(),"Next step overdue",IF(N(E124)&gt;='Start here'!$C$18,"Open longer than your limit","")))))))))</f>
        <v/>
      </c>
      <c r="E124" s="14" t="str">
        <f>IF(OR(J124="",C124="",OR(C124="Hired",C124="Not progressing",C124="Withdrew")),"",TODAY()-J124)</f>
        <v/>
      </c>
      <c r="F124" s="12"/>
      <c r="G124" s="15"/>
      <c r="H124" s="12"/>
      <c r="I124" s="12"/>
      <c r="J124" s="15"/>
      <c r="K124" s="12"/>
      <c r="L124" s="12"/>
      <c r="M124" s="12"/>
      <c r="N124" s="15"/>
      <c r="O124" s="16" t="str">
        <f>IF(N124="","",N124+'Start here'!$C$17)</f>
        <v/>
      </c>
      <c r="P124" s="15"/>
      <c r="Q124" s="16" t="str">
        <f>IF(OR(C124="Not progressing",C124="Withdrew"),IF(J124="","",MAX(J124,N124,P124)+'Start here'!$C$16),IF(C124="Hired","Employee record",""))</f>
        <v/>
      </c>
      <c r="R124" s="12"/>
    </row>
    <row r="125" spans="1:18" x14ac:dyDescent="0.25">
      <c r="A125" s="12"/>
      <c r="B125" s="12"/>
      <c r="C125" s="12"/>
      <c r="D125" s="13" t="str">
        <f>IF(C125="","",IF(AND(ISNUMBER(Q125),N(Q125)&lt;TODAY()),"Past keep-until: delete",IF(AND(N125&lt;&gt;"",P125="",C125&lt;&gt;"Hired",C125&lt;&gt;"Withdrew",N(O125)&lt;TODAY()),"Decision notice overdue",IF(AND(N125&lt;&gt;"",P125="",C125&lt;&gt;"Hired",C125&lt;&gt;"Withdrew",N(O125)-TODAY()&lt;=7),"Decision notice due within 7 days",IF(AND(C125="Not progressing",P125=""),"Send the outcome",IF(OR(C125="Hired",C125="Not progressing",C125="Withdrew"),"",IF(G125="","No next step date",IF(G125&lt;TODAY(),"Next step overdue",IF(N(E125)&gt;='Start here'!$C$18,"Open longer than your limit","")))))))))</f>
        <v/>
      </c>
      <c r="E125" s="14" t="str">
        <f>IF(OR(J125="",C125="",OR(C125="Hired",C125="Not progressing",C125="Withdrew")),"",TODAY()-J125)</f>
        <v/>
      </c>
      <c r="F125" s="12"/>
      <c r="G125" s="15"/>
      <c r="H125" s="12"/>
      <c r="I125" s="12"/>
      <c r="J125" s="15"/>
      <c r="K125" s="12"/>
      <c r="L125" s="12"/>
      <c r="M125" s="12"/>
      <c r="N125" s="15"/>
      <c r="O125" s="16" t="str">
        <f>IF(N125="","",N125+'Start here'!$C$17)</f>
        <v/>
      </c>
      <c r="P125" s="15"/>
      <c r="Q125" s="16" t="str">
        <f>IF(OR(C125="Not progressing",C125="Withdrew"),IF(J125="","",MAX(J125,N125,P125)+'Start here'!$C$16),IF(C125="Hired","Employee record",""))</f>
        <v/>
      </c>
      <c r="R125" s="12"/>
    </row>
    <row r="126" spans="1:18" x14ac:dyDescent="0.25">
      <c r="A126" s="12"/>
      <c r="B126" s="12"/>
      <c r="C126" s="12"/>
      <c r="D126" s="13" t="str">
        <f>IF(C126="","",IF(AND(ISNUMBER(Q126),N(Q126)&lt;TODAY()),"Past keep-until: delete",IF(AND(N126&lt;&gt;"",P126="",C126&lt;&gt;"Hired",C126&lt;&gt;"Withdrew",N(O126)&lt;TODAY()),"Decision notice overdue",IF(AND(N126&lt;&gt;"",P126="",C126&lt;&gt;"Hired",C126&lt;&gt;"Withdrew",N(O126)-TODAY()&lt;=7),"Decision notice due within 7 days",IF(AND(C126="Not progressing",P126=""),"Send the outcome",IF(OR(C126="Hired",C126="Not progressing",C126="Withdrew"),"",IF(G126="","No next step date",IF(G126&lt;TODAY(),"Next step overdue",IF(N(E126)&gt;='Start here'!$C$18,"Open longer than your limit","")))))))))</f>
        <v/>
      </c>
      <c r="E126" s="14" t="str">
        <f>IF(OR(J126="",C126="",OR(C126="Hired",C126="Not progressing",C126="Withdrew")),"",TODAY()-J126)</f>
        <v/>
      </c>
      <c r="F126" s="12"/>
      <c r="G126" s="15"/>
      <c r="H126" s="12"/>
      <c r="I126" s="12"/>
      <c r="J126" s="15"/>
      <c r="K126" s="12"/>
      <c r="L126" s="12"/>
      <c r="M126" s="12"/>
      <c r="N126" s="15"/>
      <c r="O126" s="16" t="str">
        <f>IF(N126="","",N126+'Start here'!$C$17)</f>
        <v/>
      </c>
      <c r="P126" s="15"/>
      <c r="Q126" s="16" t="str">
        <f>IF(OR(C126="Not progressing",C126="Withdrew"),IF(J126="","",MAX(J126,N126,P126)+'Start here'!$C$16),IF(C126="Hired","Employee record",""))</f>
        <v/>
      </c>
      <c r="R126" s="12"/>
    </row>
    <row r="127" spans="1:18" x14ac:dyDescent="0.25">
      <c r="A127" s="12"/>
      <c r="B127" s="12"/>
      <c r="C127" s="12"/>
      <c r="D127" s="13" t="str">
        <f>IF(C127="","",IF(AND(ISNUMBER(Q127),N(Q127)&lt;TODAY()),"Past keep-until: delete",IF(AND(N127&lt;&gt;"",P127="",C127&lt;&gt;"Hired",C127&lt;&gt;"Withdrew",N(O127)&lt;TODAY()),"Decision notice overdue",IF(AND(N127&lt;&gt;"",P127="",C127&lt;&gt;"Hired",C127&lt;&gt;"Withdrew",N(O127)-TODAY()&lt;=7),"Decision notice due within 7 days",IF(AND(C127="Not progressing",P127=""),"Send the outcome",IF(OR(C127="Hired",C127="Not progressing",C127="Withdrew"),"",IF(G127="","No next step date",IF(G127&lt;TODAY(),"Next step overdue",IF(N(E127)&gt;='Start here'!$C$18,"Open longer than your limit","")))))))))</f>
        <v/>
      </c>
      <c r="E127" s="14" t="str">
        <f>IF(OR(J127="",C127="",OR(C127="Hired",C127="Not progressing",C127="Withdrew")),"",TODAY()-J127)</f>
        <v/>
      </c>
      <c r="F127" s="12"/>
      <c r="G127" s="15"/>
      <c r="H127" s="12"/>
      <c r="I127" s="12"/>
      <c r="J127" s="15"/>
      <c r="K127" s="12"/>
      <c r="L127" s="12"/>
      <c r="M127" s="12"/>
      <c r="N127" s="15"/>
      <c r="O127" s="16" t="str">
        <f>IF(N127="","",N127+'Start here'!$C$17)</f>
        <v/>
      </c>
      <c r="P127" s="15"/>
      <c r="Q127" s="16" t="str">
        <f>IF(OR(C127="Not progressing",C127="Withdrew"),IF(J127="","",MAX(J127,N127,P127)+'Start here'!$C$16),IF(C127="Hired","Employee record",""))</f>
        <v/>
      </c>
      <c r="R127" s="12"/>
    </row>
    <row r="128" spans="1:18" x14ac:dyDescent="0.25">
      <c r="A128" s="12"/>
      <c r="B128" s="12"/>
      <c r="C128" s="12"/>
      <c r="D128" s="13" t="str">
        <f>IF(C128="","",IF(AND(ISNUMBER(Q128),N(Q128)&lt;TODAY()),"Past keep-until: delete",IF(AND(N128&lt;&gt;"",P128="",C128&lt;&gt;"Hired",C128&lt;&gt;"Withdrew",N(O128)&lt;TODAY()),"Decision notice overdue",IF(AND(N128&lt;&gt;"",P128="",C128&lt;&gt;"Hired",C128&lt;&gt;"Withdrew",N(O128)-TODAY()&lt;=7),"Decision notice due within 7 days",IF(AND(C128="Not progressing",P128=""),"Send the outcome",IF(OR(C128="Hired",C128="Not progressing",C128="Withdrew"),"",IF(G128="","No next step date",IF(G128&lt;TODAY(),"Next step overdue",IF(N(E128)&gt;='Start here'!$C$18,"Open longer than your limit","")))))))))</f>
        <v/>
      </c>
      <c r="E128" s="14" t="str">
        <f>IF(OR(J128="",C128="",OR(C128="Hired",C128="Not progressing",C128="Withdrew")),"",TODAY()-J128)</f>
        <v/>
      </c>
      <c r="F128" s="12"/>
      <c r="G128" s="15"/>
      <c r="H128" s="12"/>
      <c r="I128" s="12"/>
      <c r="J128" s="15"/>
      <c r="K128" s="12"/>
      <c r="L128" s="12"/>
      <c r="M128" s="12"/>
      <c r="N128" s="15"/>
      <c r="O128" s="16" t="str">
        <f>IF(N128="","",N128+'Start here'!$C$17)</f>
        <v/>
      </c>
      <c r="P128" s="15"/>
      <c r="Q128" s="16" t="str">
        <f>IF(OR(C128="Not progressing",C128="Withdrew"),IF(J128="","",MAX(J128,N128,P128)+'Start here'!$C$16),IF(C128="Hired","Employee record",""))</f>
        <v/>
      </c>
      <c r="R128" s="12"/>
    </row>
    <row r="129" spans="1:18" x14ac:dyDescent="0.25">
      <c r="A129" s="12"/>
      <c r="B129" s="12"/>
      <c r="C129" s="12"/>
      <c r="D129" s="13" t="str">
        <f>IF(C129="","",IF(AND(ISNUMBER(Q129),N(Q129)&lt;TODAY()),"Past keep-until: delete",IF(AND(N129&lt;&gt;"",P129="",C129&lt;&gt;"Hired",C129&lt;&gt;"Withdrew",N(O129)&lt;TODAY()),"Decision notice overdue",IF(AND(N129&lt;&gt;"",P129="",C129&lt;&gt;"Hired",C129&lt;&gt;"Withdrew",N(O129)-TODAY()&lt;=7),"Decision notice due within 7 days",IF(AND(C129="Not progressing",P129=""),"Send the outcome",IF(OR(C129="Hired",C129="Not progressing",C129="Withdrew"),"",IF(G129="","No next step date",IF(G129&lt;TODAY(),"Next step overdue",IF(N(E129)&gt;='Start here'!$C$18,"Open longer than your limit","")))))))))</f>
        <v/>
      </c>
      <c r="E129" s="14" t="str">
        <f>IF(OR(J129="",C129="",OR(C129="Hired",C129="Not progressing",C129="Withdrew")),"",TODAY()-J129)</f>
        <v/>
      </c>
      <c r="F129" s="12"/>
      <c r="G129" s="15"/>
      <c r="H129" s="12"/>
      <c r="I129" s="12"/>
      <c r="J129" s="15"/>
      <c r="K129" s="12"/>
      <c r="L129" s="12"/>
      <c r="M129" s="12"/>
      <c r="N129" s="15"/>
      <c r="O129" s="16" t="str">
        <f>IF(N129="","",N129+'Start here'!$C$17)</f>
        <v/>
      </c>
      <c r="P129" s="15"/>
      <c r="Q129" s="16" t="str">
        <f>IF(OR(C129="Not progressing",C129="Withdrew"),IF(J129="","",MAX(J129,N129,P129)+'Start here'!$C$16),IF(C129="Hired","Employee record",""))</f>
        <v/>
      </c>
      <c r="R129" s="12"/>
    </row>
    <row r="130" spans="1:18" x14ac:dyDescent="0.25">
      <c r="A130" s="12"/>
      <c r="B130" s="12"/>
      <c r="C130" s="12"/>
      <c r="D130" s="13" t="str">
        <f>IF(C130="","",IF(AND(ISNUMBER(Q130),N(Q130)&lt;TODAY()),"Past keep-until: delete",IF(AND(N130&lt;&gt;"",P130="",C130&lt;&gt;"Hired",C130&lt;&gt;"Withdrew",N(O130)&lt;TODAY()),"Decision notice overdue",IF(AND(N130&lt;&gt;"",P130="",C130&lt;&gt;"Hired",C130&lt;&gt;"Withdrew",N(O130)-TODAY()&lt;=7),"Decision notice due within 7 days",IF(AND(C130="Not progressing",P130=""),"Send the outcome",IF(OR(C130="Hired",C130="Not progressing",C130="Withdrew"),"",IF(G130="","No next step date",IF(G130&lt;TODAY(),"Next step overdue",IF(N(E130)&gt;='Start here'!$C$18,"Open longer than your limit","")))))))))</f>
        <v/>
      </c>
      <c r="E130" s="14" t="str">
        <f>IF(OR(J130="",C130="",OR(C130="Hired",C130="Not progressing",C130="Withdrew")),"",TODAY()-J130)</f>
        <v/>
      </c>
      <c r="F130" s="12"/>
      <c r="G130" s="15"/>
      <c r="H130" s="12"/>
      <c r="I130" s="12"/>
      <c r="J130" s="15"/>
      <c r="K130" s="12"/>
      <c r="L130" s="12"/>
      <c r="M130" s="12"/>
      <c r="N130" s="15"/>
      <c r="O130" s="16" t="str">
        <f>IF(N130="","",N130+'Start here'!$C$17)</f>
        <v/>
      </c>
      <c r="P130" s="15"/>
      <c r="Q130" s="16" t="str">
        <f>IF(OR(C130="Not progressing",C130="Withdrew"),IF(J130="","",MAX(J130,N130,P130)+'Start here'!$C$16),IF(C130="Hired","Employee record",""))</f>
        <v/>
      </c>
      <c r="R130" s="12"/>
    </row>
    <row r="131" spans="1:18" x14ac:dyDescent="0.25">
      <c r="A131" s="12"/>
      <c r="B131" s="12"/>
      <c r="C131" s="12"/>
      <c r="D131" s="13" t="str">
        <f>IF(C131="","",IF(AND(ISNUMBER(Q131),N(Q131)&lt;TODAY()),"Past keep-until: delete",IF(AND(N131&lt;&gt;"",P131="",C131&lt;&gt;"Hired",C131&lt;&gt;"Withdrew",N(O131)&lt;TODAY()),"Decision notice overdue",IF(AND(N131&lt;&gt;"",P131="",C131&lt;&gt;"Hired",C131&lt;&gt;"Withdrew",N(O131)-TODAY()&lt;=7),"Decision notice due within 7 days",IF(AND(C131="Not progressing",P131=""),"Send the outcome",IF(OR(C131="Hired",C131="Not progressing",C131="Withdrew"),"",IF(G131="","No next step date",IF(G131&lt;TODAY(),"Next step overdue",IF(N(E131)&gt;='Start here'!$C$18,"Open longer than your limit","")))))))))</f>
        <v/>
      </c>
      <c r="E131" s="14" t="str">
        <f>IF(OR(J131="",C131="",OR(C131="Hired",C131="Not progressing",C131="Withdrew")),"",TODAY()-J131)</f>
        <v/>
      </c>
      <c r="F131" s="12"/>
      <c r="G131" s="15"/>
      <c r="H131" s="12"/>
      <c r="I131" s="12"/>
      <c r="J131" s="15"/>
      <c r="K131" s="12"/>
      <c r="L131" s="12"/>
      <c r="M131" s="12"/>
      <c r="N131" s="15"/>
      <c r="O131" s="16" t="str">
        <f>IF(N131="","",N131+'Start here'!$C$17)</f>
        <v/>
      </c>
      <c r="P131" s="15"/>
      <c r="Q131" s="16" t="str">
        <f>IF(OR(C131="Not progressing",C131="Withdrew"),IF(J131="","",MAX(J131,N131,P131)+'Start here'!$C$16),IF(C131="Hired","Employee record",""))</f>
        <v/>
      </c>
      <c r="R131" s="12"/>
    </row>
    <row r="132" spans="1:18" x14ac:dyDescent="0.25">
      <c r="A132" s="12"/>
      <c r="B132" s="12"/>
      <c r="C132" s="12"/>
      <c r="D132" s="13" t="str">
        <f>IF(C132="","",IF(AND(ISNUMBER(Q132),N(Q132)&lt;TODAY()),"Past keep-until: delete",IF(AND(N132&lt;&gt;"",P132="",C132&lt;&gt;"Hired",C132&lt;&gt;"Withdrew",N(O132)&lt;TODAY()),"Decision notice overdue",IF(AND(N132&lt;&gt;"",P132="",C132&lt;&gt;"Hired",C132&lt;&gt;"Withdrew",N(O132)-TODAY()&lt;=7),"Decision notice due within 7 days",IF(AND(C132="Not progressing",P132=""),"Send the outcome",IF(OR(C132="Hired",C132="Not progressing",C132="Withdrew"),"",IF(G132="","No next step date",IF(G132&lt;TODAY(),"Next step overdue",IF(N(E132)&gt;='Start here'!$C$18,"Open longer than your limit","")))))))))</f>
        <v/>
      </c>
      <c r="E132" s="14" t="str">
        <f>IF(OR(J132="",C132="",OR(C132="Hired",C132="Not progressing",C132="Withdrew")),"",TODAY()-J132)</f>
        <v/>
      </c>
      <c r="F132" s="12"/>
      <c r="G132" s="15"/>
      <c r="H132" s="12"/>
      <c r="I132" s="12"/>
      <c r="J132" s="15"/>
      <c r="K132" s="12"/>
      <c r="L132" s="12"/>
      <c r="M132" s="12"/>
      <c r="N132" s="15"/>
      <c r="O132" s="16" t="str">
        <f>IF(N132="","",N132+'Start here'!$C$17)</f>
        <v/>
      </c>
      <c r="P132" s="15"/>
      <c r="Q132" s="16" t="str">
        <f>IF(OR(C132="Not progressing",C132="Withdrew"),IF(J132="","",MAX(J132,N132,P132)+'Start here'!$C$16),IF(C132="Hired","Employee record",""))</f>
        <v/>
      </c>
      <c r="R132" s="12"/>
    </row>
    <row r="133" spans="1:18" x14ac:dyDescent="0.25">
      <c r="A133" s="12"/>
      <c r="B133" s="12"/>
      <c r="C133" s="12"/>
      <c r="D133" s="13" t="str">
        <f>IF(C133="","",IF(AND(ISNUMBER(Q133),N(Q133)&lt;TODAY()),"Past keep-until: delete",IF(AND(N133&lt;&gt;"",P133="",C133&lt;&gt;"Hired",C133&lt;&gt;"Withdrew",N(O133)&lt;TODAY()),"Decision notice overdue",IF(AND(N133&lt;&gt;"",P133="",C133&lt;&gt;"Hired",C133&lt;&gt;"Withdrew",N(O133)-TODAY()&lt;=7),"Decision notice due within 7 days",IF(AND(C133="Not progressing",P133=""),"Send the outcome",IF(OR(C133="Hired",C133="Not progressing",C133="Withdrew"),"",IF(G133="","No next step date",IF(G133&lt;TODAY(),"Next step overdue",IF(N(E133)&gt;='Start here'!$C$18,"Open longer than your limit","")))))))))</f>
        <v/>
      </c>
      <c r="E133" s="14" t="str">
        <f>IF(OR(J133="",C133="",OR(C133="Hired",C133="Not progressing",C133="Withdrew")),"",TODAY()-J133)</f>
        <v/>
      </c>
      <c r="F133" s="12"/>
      <c r="G133" s="15"/>
      <c r="H133" s="12"/>
      <c r="I133" s="12"/>
      <c r="J133" s="15"/>
      <c r="K133" s="12"/>
      <c r="L133" s="12"/>
      <c r="M133" s="12"/>
      <c r="N133" s="15"/>
      <c r="O133" s="16" t="str">
        <f>IF(N133="","",N133+'Start here'!$C$17)</f>
        <v/>
      </c>
      <c r="P133" s="15"/>
      <c r="Q133" s="16" t="str">
        <f>IF(OR(C133="Not progressing",C133="Withdrew"),IF(J133="","",MAX(J133,N133,P133)+'Start here'!$C$16),IF(C133="Hired","Employee record",""))</f>
        <v/>
      </c>
      <c r="R133" s="12"/>
    </row>
    <row r="134" spans="1:18" x14ac:dyDescent="0.25">
      <c r="A134" s="12"/>
      <c r="B134" s="12"/>
      <c r="C134" s="12"/>
      <c r="D134" s="13" t="str">
        <f>IF(C134="","",IF(AND(ISNUMBER(Q134),N(Q134)&lt;TODAY()),"Past keep-until: delete",IF(AND(N134&lt;&gt;"",P134="",C134&lt;&gt;"Hired",C134&lt;&gt;"Withdrew",N(O134)&lt;TODAY()),"Decision notice overdue",IF(AND(N134&lt;&gt;"",P134="",C134&lt;&gt;"Hired",C134&lt;&gt;"Withdrew",N(O134)-TODAY()&lt;=7),"Decision notice due within 7 days",IF(AND(C134="Not progressing",P134=""),"Send the outcome",IF(OR(C134="Hired",C134="Not progressing",C134="Withdrew"),"",IF(G134="","No next step date",IF(G134&lt;TODAY(),"Next step overdue",IF(N(E134)&gt;='Start here'!$C$18,"Open longer than your limit","")))))))))</f>
        <v/>
      </c>
      <c r="E134" s="14" t="str">
        <f>IF(OR(J134="",C134="",OR(C134="Hired",C134="Not progressing",C134="Withdrew")),"",TODAY()-J134)</f>
        <v/>
      </c>
      <c r="F134" s="12"/>
      <c r="G134" s="15"/>
      <c r="H134" s="12"/>
      <c r="I134" s="12"/>
      <c r="J134" s="15"/>
      <c r="K134" s="12"/>
      <c r="L134" s="12"/>
      <c r="M134" s="12"/>
      <c r="N134" s="15"/>
      <c r="O134" s="16" t="str">
        <f>IF(N134="","",N134+'Start here'!$C$17)</f>
        <v/>
      </c>
      <c r="P134" s="15"/>
      <c r="Q134" s="16" t="str">
        <f>IF(OR(C134="Not progressing",C134="Withdrew"),IF(J134="","",MAX(J134,N134,P134)+'Start here'!$C$16),IF(C134="Hired","Employee record",""))</f>
        <v/>
      </c>
      <c r="R134" s="12"/>
    </row>
    <row r="135" spans="1:18" x14ac:dyDescent="0.25">
      <c r="A135" s="12"/>
      <c r="B135" s="12"/>
      <c r="C135" s="12"/>
      <c r="D135" s="13" t="str">
        <f>IF(C135="","",IF(AND(ISNUMBER(Q135),N(Q135)&lt;TODAY()),"Past keep-until: delete",IF(AND(N135&lt;&gt;"",P135="",C135&lt;&gt;"Hired",C135&lt;&gt;"Withdrew",N(O135)&lt;TODAY()),"Decision notice overdue",IF(AND(N135&lt;&gt;"",P135="",C135&lt;&gt;"Hired",C135&lt;&gt;"Withdrew",N(O135)-TODAY()&lt;=7),"Decision notice due within 7 days",IF(AND(C135="Not progressing",P135=""),"Send the outcome",IF(OR(C135="Hired",C135="Not progressing",C135="Withdrew"),"",IF(G135="","No next step date",IF(G135&lt;TODAY(),"Next step overdue",IF(N(E135)&gt;='Start here'!$C$18,"Open longer than your limit","")))))))))</f>
        <v/>
      </c>
      <c r="E135" s="14" t="str">
        <f>IF(OR(J135="",C135="",OR(C135="Hired",C135="Not progressing",C135="Withdrew")),"",TODAY()-J135)</f>
        <v/>
      </c>
      <c r="F135" s="12"/>
      <c r="G135" s="15"/>
      <c r="H135" s="12"/>
      <c r="I135" s="12"/>
      <c r="J135" s="15"/>
      <c r="K135" s="12"/>
      <c r="L135" s="12"/>
      <c r="M135" s="12"/>
      <c r="N135" s="15"/>
      <c r="O135" s="16" t="str">
        <f>IF(N135="","",N135+'Start here'!$C$17)</f>
        <v/>
      </c>
      <c r="P135" s="15"/>
      <c r="Q135" s="16" t="str">
        <f>IF(OR(C135="Not progressing",C135="Withdrew"),IF(J135="","",MAX(J135,N135,P135)+'Start here'!$C$16),IF(C135="Hired","Employee record",""))</f>
        <v/>
      </c>
      <c r="R135" s="12"/>
    </row>
    <row r="136" spans="1:18" x14ac:dyDescent="0.25">
      <c r="A136" s="12"/>
      <c r="B136" s="12"/>
      <c r="C136" s="12"/>
      <c r="D136" s="13" t="str">
        <f>IF(C136="","",IF(AND(ISNUMBER(Q136),N(Q136)&lt;TODAY()),"Past keep-until: delete",IF(AND(N136&lt;&gt;"",P136="",C136&lt;&gt;"Hired",C136&lt;&gt;"Withdrew",N(O136)&lt;TODAY()),"Decision notice overdue",IF(AND(N136&lt;&gt;"",P136="",C136&lt;&gt;"Hired",C136&lt;&gt;"Withdrew",N(O136)-TODAY()&lt;=7),"Decision notice due within 7 days",IF(AND(C136="Not progressing",P136=""),"Send the outcome",IF(OR(C136="Hired",C136="Not progressing",C136="Withdrew"),"",IF(G136="","No next step date",IF(G136&lt;TODAY(),"Next step overdue",IF(N(E136)&gt;='Start here'!$C$18,"Open longer than your limit","")))))))))</f>
        <v/>
      </c>
      <c r="E136" s="14" t="str">
        <f>IF(OR(J136="",C136="",OR(C136="Hired",C136="Not progressing",C136="Withdrew")),"",TODAY()-J136)</f>
        <v/>
      </c>
      <c r="F136" s="12"/>
      <c r="G136" s="15"/>
      <c r="H136" s="12"/>
      <c r="I136" s="12"/>
      <c r="J136" s="15"/>
      <c r="K136" s="12"/>
      <c r="L136" s="12"/>
      <c r="M136" s="12"/>
      <c r="N136" s="15"/>
      <c r="O136" s="16" t="str">
        <f>IF(N136="","",N136+'Start here'!$C$17)</f>
        <v/>
      </c>
      <c r="P136" s="15"/>
      <c r="Q136" s="16" t="str">
        <f>IF(OR(C136="Not progressing",C136="Withdrew"),IF(J136="","",MAX(J136,N136,P136)+'Start here'!$C$16),IF(C136="Hired","Employee record",""))</f>
        <v/>
      </c>
      <c r="R136" s="12"/>
    </row>
    <row r="137" spans="1:18" x14ac:dyDescent="0.25">
      <c r="A137" s="12"/>
      <c r="B137" s="12"/>
      <c r="C137" s="12"/>
      <c r="D137" s="13" t="str">
        <f>IF(C137="","",IF(AND(ISNUMBER(Q137),N(Q137)&lt;TODAY()),"Past keep-until: delete",IF(AND(N137&lt;&gt;"",P137="",C137&lt;&gt;"Hired",C137&lt;&gt;"Withdrew",N(O137)&lt;TODAY()),"Decision notice overdue",IF(AND(N137&lt;&gt;"",P137="",C137&lt;&gt;"Hired",C137&lt;&gt;"Withdrew",N(O137)-TODAY()&lt;=7),"Decision notice due within 7 days",IF(AND(C137="Not progressing",P137=""),"Send the outcome",IF(OR(C137="Hired",C137="Not progressing",C137="Withdrew"),"",IF(G137="","No next step date",IF(G137&lt;TODAY(),"Next step overdue",IF(N(E137)&gt;='Start here'!$C$18,"Open longer than your limit","")))))))))</f>
        <v/>
      </c>
      <c r="E137" s="14" t="str">
        <f>IF(OR(J137="",C137="",OR(C137="Hired",C137="Not progressing",C137="Withdrew")),"",TODAY()-J137)</f>
        <v/>
      </c>
      <c r="F137" s="12"/>
      <c r="G137" s="15"/>
      <c r="H137" s="12"/>
      <c r="I137" s="12"/>
      <c r="J137" s="15"/>
      <c r="K137" s="12"/>
      <c r="L137" s="12"/>
      <c r="M137" s="12"/>
      <c r="N137" s="15"/>
      <c r="O137" s="16" t="str">
        <f>IF(N137="","",N137+'Start here'!$C$17)</f>
        <v/>
      </c>
      <c r="P137" s="15"/>
      <c r="Q137" s="16" t="str">
        <f>IF(OR(C137="Not progressing",C137="Withdrew"),IF(J137="","",MAX(J137,N137,P137)+'Start here'!$C$16),IF(C137="Hired","Employee record",""))</f>
        <v/>
      </c>
      <c r="R137" s="12"/>
    </row>
    <row r="138" spans="1:18" x14ac:dyDescent="0.25">
      <c r="A138" s="12"/>
      <c r="B138" s="12"/>
      <c r="C138" s="12"/>
      <c r="D138" s="13" t="str">
        <f>IF(C138="","",IF(AND(ISNUMBER(Q138),N(Q138)&lt;TODAY()),"Past keep-until: delete",IF(AND(N138&lt;&gt;"",P138="",C138&lt;&gt;"Hired",C138&lt;&gt;"Withdrew",N(O138)&lt;TODAY()),"Decision notice overdue",IF(AND(N138&lt;&gt;"",P138="",C138&lt;&gt;"Hired",C138&lt;&gt;"Withdrew",N(O138)-TODAY()&lt;=7),"Decision notice due within 7 days",IF(AND(C138="Not progressing",P138=""),"Send the outcome",IF(OR(C138="Hired",C138="Not progressing",C138="Withdrew"),"",IF(G138="","No next step date",IF(G138&lt;TODAY(),"Next step overdue",IF(N(E138)&gt;='Start here'!$C$18,"Open longer than your limit","")))))))))</f>
        <v/>
      </c>
      <c r="E138" s="14" t="str">
        <f>IF(OR(J138="",C138="",OR(C138="Hired",C138="Not progressing",C138="Withdrew")),"",TODAY()-J138)</f>
        <v/>
      </c>
      <c r="F138" s="12"/>
      <c r="G138" s="15"/>
      <c r="H138" s="12"/>
      <c r="I138" s="12"/>
      <c r="J138" s="15"/>
      <c r="K138" s="12"/>
      <c r="L138" s="12"/>
      <c r="M138" s="12"/>
      <c r="N138" s="15"/>
      <c r="O138" s="16" t="str">
        <f>IF(N138="","",N138+'Start here'!$C$17)</f>
        <v/>
      </c>
      <c r="P138" s="15"/>
      <c r="Q138" s="16" t="str">
        <f>IF(OR(C138="Not progressing",C138="Withdrew"),IF(J138="","",MAX(J138,N138,P138)+'Start here'!$C$16),IF(C138="Hired","Employee record",""))</f>
        <v/>
      </c>
      <c r="R138" s="12"/>
    </row>
    <row r="139" spans="1:18" x14ac:dyDescent="0.25">
      <c r="A139" s="12"/>
      <c r="B139" s="12"/>
      <c r="C139" s="12"/>
      <c r="D139" s="13" t="str">
        <f>IF(C139="","",IF(AND(ISNUMBER(Q139),N(Q139)&lt;TODAY()),"Past keep-until: delete",IF(AND(N139&lt;&gt;"",P139="",C139&lt;&gt;"Hired",C139&lt;&gt;"Withdrew",N(O139)&lt;TODAY()),"Decision notice overdue",IF(AND(N139&lt;&gt;"",P139="",C139&lt;&gt;"Hired",C139&lt;&gt;"Withdrew",N(O139)-TODAY()&lt;=7),"Decision notice due within 7 days",IF(AND(C139="Not progressing",P139=""),"Send the outcome",IF(OR(C139="Hired",C139="Not progressing",C139="Withdrew"),"",IF(G139="","No next step date",IF(G139&lt;TODAY(),"Next step overdue",IF(N(E139)&gt;='Start here'!$C$18,"Open longer than your limit","")))))))))</f>
        <v/>
      </c>
      <c r="E139" s="14" t="str">
        <f>IF(OR(J139="",C139="",OR(C139="Hired",C139="Not progressing",C139="Withdrew")),"",TODAY()-J139)</f>
        <v/>
      </c>
      <c r="F139" s="12"/>
      <c r="G139" s="15"/>
      <c r="H139" s="12"/>
      <c r="I139" s="12"/>
      <c r="J139" s="15"/>
      <c r="K139" s="12"/>
      <c r="L139" s="12"/>
      <c r="M139" s="12"/>
      <c r="N139" s="15"/>
      <c r="O139" s="16" t="str">
        <f>IF(N139="","",N139+'Start here'!$C$17)</f>
        <v/>
      </c>
      <c r="P139" s="15"/>
      <c r="Q139" s="16" t="str">
        <f>IF(OR(C139="Not progressing",C139="Withdrew"),IF(J139="","",MAX(J139,N139,P139)+'Start here'!$C$16),IF(C139="Hired","Employee record",""))</f>
        <v/>
      </c>
      <c r="R139" s="12"/>
    </row>
    <row r="140" spans="1:18" x14ac:dyDescent="0.25">
      <c r="A140" s="12"/>
      <c r="B140" s="12"/>
      <c r="C140" s="12"/>
      <c r="D140" s="13" t="str">
        <f>IF(C140="","",IF(AND(ISNUMBER(Q140),N(Q140)&lt;TODAY()),"Past keep-until: delete",IF(AND(N140&lt;&gt;"",P140="",C140&lt;&gt;"Hired",C140&lt;&gt;"Withdrew",N(O140)&lt;TODAY()),"Decision notice overdue",IF(AND(N140&lt;&gt;"",P140="",C140&lt;&gt;"Hired",C140&lt;&gt;"Withdrew",N(O140)-TODAY()&lt;=7),"Decision notice due within 7 days",IF(AND(C140="Not progressing",P140=""),"Send the outcome",IF(OR(C140="Hired",C140="Not progressing",C140="Withdrew"),"",IF(G140="","No next step date",IF(G140&lt;TODAY(),"Next step overdue",IF(N(E140)&gt;='Start here'!$C$18,"Open longer than your limit","")))))))))</f>
        <v/>
      </c>
      <c r="E140" s="14" t="str">
        <f>IF(OR(J140="",C140="",OR(C140="Hired",C140="Not progressing",C140="Withdrew")),"",TODAY()-J140)</f>
        <v/>
      </c>
      <c r="F140" s="12"/>
      <c r="G140" s="15"/>
      <c r="H140" s="12"/>
      <c r="I140" s="12"/>
      <c r="J140" s="15"/>
      <c r="K140" s="12"/>
      <c r="L140" s="12"/>
      <c r="M140" s="12"/>
      <c r="N140" s="15"/>
      <c r="O140" s="16" t="str">
        <f>IF(N140="","",N140+'Start here'!$C$17)</f>
        <v/>
      </c>
      <c r="P140" s="15"/>
      <c r="Q140" s="16" t="str">
        <f>IF(OR(C140="Not progressing",C140="Withdrew"),IF(J140="","",MAX(J140,N140,P140)+'Start here'!$C$16),IF(C140="Hired","Employee record",""))</f>
        <v/>
      </c>
      <c r="R140" s="12"/>
    </row>
    <row r="141" spans="1:18" x14ac:dyDescent="0.25">
      <c r="A141" s="12"/>
      <c r="B141" s="12"/>
      <c r="C141" s="12"/>
      <c r="D141" s="13" t="str">
        <f>IF(C141="","",IF(AND(ISNUMBER(Q141),N(Q141)&lt;TODAY()),"Past keep-until: delete",IF(AND(N141&lt;&gt;"",P141="",C141&lt;&gt;"Hired",C141&lt;&gt;"Withdrew",N(O141)&lt;TODAY()),"Decision notice overdue",IF(AND(N141&lt;&gt;"",P141="",C141&lt;&gt;"Hired",C141&lt;&gt;"Withdrew",N(O141)-TODAY()&lt;=7),"Decision notice due within 7 days",IF(AND(C141="Not progressing",P141=""),"Send the outcome",IF(OR(C141="Hired",C141="Not progressing",C141="Withdrew"),"",IF(G141="","No next step date",IF(G141&lt;TODAY(),"Next step overdue",IF(N(E141)&gt;='Start here'!$C$18,"Open longer than your limit","")))))))))</f>
        <v/>
      </c>
      <c r="E141" s="14" t="str">
        <f>IF(OR(J141="",C141="",OR(C141="Hired",C141="Not progressing",C141="Withdrew")),"",TODAY()-J141)</f>
        <v/>
      </c>
      <c r="F141" s="12"/>
      <c r="G141" s="15"/>
      <c r="H141" s="12"/>
      <c r="I141" s="12"/>
      <c r="J141" s="15"/>
      <c r="K141" s="12"/>
      <c r="L141" s="12"/>
      <c r="M141" s="12"/>
      <c r="N141" s="15"/>
      <c r="O141" s="16" t="str">
        <f>IF(N141="","",N141+'Start here'!$C$17)</f>
        <v/>
      </c>
      <c r="P141" s="15"/>
      <c r="Q141" s="16" t="str">
        <f>IF(OR(C141="Not progressing",C141="Withdrew"),IF(J141="","",MAX(J141,N141,P141)+'Start here'!$C$16),IF(C141="Hired","Employee record",""))</f>
        <v/>
      </c>
      <c r="R141" s="12"/>
    </row>
    <row r="142" spans="1:18" x14ac:dyDescent="0.25">
      <c r="A142" s="12"/>
      <c r="B142" s="12"/>
      <c r="C142" s="12"/>
      <c r="D142" s="13" t="str">
        <f>IF(C142="","",IF(AND(ISNUMBER(Q142),N(Q142)&lt;TODAY()),"Past keep-until: delete",IF(AND(N142&lt;&gt;"",P142="",C142&lt;&gt;"Hired",C142&lt;&gt;"Withdrew",N(O142)&lt;TODAY()),"Decision notice overdue",IF(AND(N142&lt;&gt;"",P142="",C142&lt;&gt;"Hired",C142&lt;&gt;"Withdrew",N(O142)-TODAY()&lt;=7),"Decision notice due within 7 days",IF(AND(C142="Not progressing",P142=""),"Send the outcome",IF(OR(C142="Hired",C142="Not progressing",C142="Withdrew"),"",IF(G142="","No next step date",IF(G142&lt;TODAY(),"Next step overdue",IF(N(E142)&gt;='Start here'!$C$18,"Open longer than your limit","")))))))))</f>
        <v/>
      </c>
      <c r="E142" s="14" t="str">
        <f>IF(OR(J142="",C142="",OR(C142="Hired",C142="Not progressing",C142="Withdrew")),"",TODAY()-J142)</f>
        <v/>
      </c>
      <c r="F142" s="12"/>
      <c r="G142" s="15"/>
      <c r="H142" s="12"/>
      <c r="I142" s="12"/>
      <c r="J142" s="15"/>
      <c r="K142" s="12"/>
      <c r="L142" s="12"/>
      <c r="M142" s="12"/>
      <c r="N142" s="15"/>
      <c r="O142" s="16" t="str">
        <f>IF(N142="","",N142+'Start here'!$C$17)</f>
        <v/>
      </c>
      <c r="P142" s="15"/>
      <c r="Q142" s="16" t="str">
        <f>IF(OR(C142="Not progressing",C142="Withdrew"),IF(J142="","",MAX(J142,N142,P142)+'Start here'!$C$16),IF(C142="Hired","Employee record",""))</f>
        <v/>
      </c>
      <c r="R142" s="12"/>
    </row>
    <row r="143" spans="1:18" x14ac:dyDescent="0.25">
      <c r="A143" s="12"/>
      <c r="B143" s="12"/>
      <c r="C143" s="12"/>
      <c r="D143" s="13" t="str">
        <f>IF(C143="","",IF(AND(ISNUMBER(Q143),N(Q143)&lt;TODAY()),"Past keep-until: delete",IF(AND(N143&lt;&gt;"",P143="",C143&lt;&gt;"Hired",C143&lt;&gt;"Withdrew",N(O143)&lt;TODAY()),"Decision notice overdue",IF(AND(N143&lt;&gt;"",P143="",C143&lt;&gt;"Hired",C143&lt;&gt;"Withdrew",N(O143)-TODAY()&lt;=7),"Decision notice due within 7 days",IF(AND(C143="Not progressing",P143=""),"Send the outcome",IF(OR(C143="Hired",C143="Not progressing",C143="Withdrew"),"",IF(G143="","No next step date",IF(G143&lt;TODAY(),"Next step overdue",IF(N(E143)&gt;='Start here'!$C$18,"Open longer than your limit","")))))))))</f>
        <v/>
      </c>
      <c r="E143" s="14" t="str">
        <f>IF(OR(J143="",C143="",OR(C143="Hired",C143="Not progressing",C143="Withdrew")),"",TODAY()-J143)</f>
        <v/>
      </c>
      <c r="F143" s="12"/>
      <c r="G143" s="15"/>
      <c r="H143" s="12"/>
      <c r="I143" s="12"/>
      <c r="J143" s="15"/>
      <c r="K143" s="12"/>
      <c r="L143" s="12"/>
      <c r="M143" s="12"/>
      <c r="N143" s="15"/>
      <c r="O143" s="16" t="str">
        <f>IF(N143="","",N143+'Start here'!$C$17)</f>
        <v/>
      </c>
      <c r="P143" s="15"/>
      <c r="Q143" s="16" t="str">
        <f>IF(OR(C143="Not progressing",C143="Withdrew"),IF(J143="","",MAX(J143,N143,P143)+'Start here'!$C$16),IF(C143="Hired","Employee record",""))</f>
        <v/>
      </c>
      <c r="R143" s="12"/>
    </row>
    <row r="144" spans="1:18" x14ac:dyDescent="0.25">
      <c r="A144" s="12"/>
      <c r="B144" s="12"/>
      <c r="C144" s="12"/>
      <c r="D144" s="13" t="str">
        <f>IF(C144="","",IF(AND(ISNUMBER(Q144),N(Q144)&lt;TODAY()),"Past keep-until: delete",IF(AND(N144&lt;&gt;"",P144="",C144&lt;&gt;"Hired",C144&lt;&gt;"Withdrew",N(O144)&lt;TODAY()),"Decision notice overdue",IF(AND(N144&lt;&gt;"",P144="",C144&lt;&gt;"Hired",C144&lt;&gt;"Withdrew",N(O144)-TODAY()&lt;=7),"Decision notice due within 7 days",IF(AND(C144="Not progressing",P144=""),"Send the outcome",IF(OR(C144="Hired",C144="Not progressing",C144="Withdrew"),"",IF(G144="","No next step date",IF(G144&lt;TODAY(),"Next step overdue",IF(N(E144)&gt;='Start here'!$C$18,"Open longer than your limit","")))))))))</f>
        <v/>
      </c>
      <c r="E144" s="14" t="str">
        <f>IF(OR(J144="",C144="",OR(C144="Hired",C144="Not progressing",C144="Withdrew")),"",TODAY()-J144)</f>
        <v/>
      </c>
      <c r="F144" s="12"/>
      <c r="G144" s="15"/>
      <c r="H144" s="12"/>
      <c r="I144" s="12"/>
      <c r="J144" s="15"/>
      <c r="K144" s="12"/>
      <c r="L144" s="12"/>
      <c r="M144" s="12"/>
      <c r="N144" s="15"/>
      <c r="O144" s="16" t="str">
        <f>IF(N144="","",N144+'Start here'!$C$17)</f>
        <v/>
      </c>
      <c r="P144" s="15"/>
      <c r="Q144" s="16" t="str">
        <f>IF(OR(C144="Not progressing",C144="Withdrew"),IF(J144="","",MAX(J144,N144,P144)+'Start here'!$C$16),IF(C144="Hired","Employee record",""))</f>
        <v/>
      </c>
      <c r="R144" s="12"/>
    </row>
    <row r="145" spans="1:18" x14ac:dyDescent="0.25">
      <c r="A145" s="12"/>
      <c r="B145" s="12"/>
      <c r="C145" s="12"/>
      <c r="D145" s="13" t="str">
        <f>IF(C145="","",IF(AND(ISNUMBER(Q145),N(Q145)&lt;TODAY()),"Past keep-until: delete",IF(AND(N145&lt;&gt;"",P145="",C145&lt;&gt;"Hired",C145&lt;&gt;"Withdrew",N(O145)&lt;TODAY()),"Decision notice overdue",IF(AND(N145&lt;&gt;"",P145="",C145&lt;&gt;"Hired",C145&lt;&gt;"Withdrew",N(O145)-TODAY()&lt;=7),"Decision notice due within 7 days",IF(AND(C145="Not progressing",P145=""),"Send the outcome",IF(OR(C145="Hired",C145="Not progressing",C145="Withdrew"),"",IF(G145="","No next step date",IF(G145&lt;TODAY(),"Next step overdue",IF(N(E145)&gt;='Start here'!$C$18,"Open longer than your limit","")))))))))</f>
        <v/>
      </c>
      <c r="E145" s="14" t="str">
        <f>IF(OR(J145="",C145="",OR(C145="Hired",C145="Not progressing",C145="Withdrew")),"",TODAY()-J145)</f>
        <v/>
      </c>
      <c r="F145" s="12"/>
      <c r="G145" s="15"/>
      <c r="H145" s="12"/>
      <c r="I145" s="12"/>
      <c r="J145" s="15"/>
      <c r="K145" s="12"/>
      <c r="L145" s="12"/>
      <c r="M145" s="12"/>
      <c r="N145" s="15"/>
      <c r="O145" s="16" t="str">
        <f>IF(N145="","",N145+'Start here'!$C$17)</f>
        <v/>
      </c>
      <c r="P145" s="15"/>
      <c r="Q145" s="16" t="str">
        <f>IF(OR(C145="Not progressing",C145="Withdrew"),IF(J145="","",MAX(J145,N145,P145)+'Start here'!$C$16),IF(C145="Hired","Employee record",""))</f>
        <v/>
      </c>
      <c r="R145" s="12"/>
    </row>
    <row r="146" spans="1:18" x14ac:dyDescent="0.25">
      <c r="A146" s="12"/>
      <c r="B146" s="12"/>
      <c r="C146" s="12"/>
      <c r="D146" s="13" t="str">
        <f>IF(C146="","",IF(AND(ISNUMBER(Q146),N(Q146)&lt;TODAY()),"Past keep-until: delete",IF(AND(N146&lt;&gt;"",P146="",C146&lt;&gt;"Hired",C146&lt;&gt;"Withdrew",N(O146)&lt;TODAY()),"Decision notice overdue",IF(AND(N146&lt;&gt;"",P146="",C146&lt;&gt;"Hired",C146&lt;&gt;"Withdrew",N(O146)-TODAY()&lt;=7),"Decision notice due within 7 days",IF(AND(C146="Not progressing",P146=""),"Send the outcome",IF(OR(C146="Hired",C146="Not progressing",C146="Withdrew"),"",IF(G146="","No next step date",IF(G146&lt;TODAY(),"Next step overdue",IF(N(E146)&gt;='Start here'!$C$18,"Open longer than your limit","")))))))))</f>
        <v/>
      </c>
      <c r="E146" s="14" t="str">
        <f>IF(OR(J146="",C146="",OR(C146="Hired",C146="Not progressing",C146="Withdrew")),"",TODAY()-J146)</f>
        <v/>
      </c>
      <c r="F146" s="12"/>
      <c r="G146" s="15"/>
      <c r="H146" s="12"/>
      <c r="I146" s="12"/>
      <c r="J146" s="15"/>
      <c r="K146" s="12"/>
      <c r="L146" s="12"/>
      <c r="M146" s="12"/>
      <c r="N146" s="15"/>
      <c r="O146" s="16" t="str">
        <f>IF(N146="","",N146+'Start here'!$C$17)</f>
        <v/>
      </c>
      <c r="P146" s="15"/>
      <c r="Q146" s="16" t="str">
        <f>IF(OR(C146="Not progressing",C146="Withdrew"),IF(J146="","",MAX(J146,N146,P146)+'Start here'!$C$16),IF(C146="Hired","Employee record",""))</f>
        <v/>
      </c>
      <c r="R146" s="12"/>
    </row>
    <row r="147" spans="1:18" x14ac:dyDescent="0.25">
      <c r="A147" s="12"/>
      <c r="B147" s="12"/>
      <c r="C147" s="12"/>
      <c r="D147" s="13" t="str">
        <f>IF(C147="","",IF(AND(ISNUMBER(Q147),N(Q147)&lt;TODAY()),"Past keep-until: delete",IF(AND(N147&lt;&gt;"",P147="",C147&lt;&gt;"Hired",C147&lt;&gt;"Withdrew",N(O147)&lt;TODAY()),"Decision notice overdue",IF(AND(N147&lt;&gt;"",P147="",C147&lt;&gt;"Hired",C147&lt;&gt;"Withdrew",N(O147)-TODAY()&lt;=7),"Decision notice due within 7 days",IF(AND(C147="Not progressing",P147=""),"Send the outcome",IF(OR(C147="Hired",C147="Not progressing",C147="Withdrew"),"",IF(G147="","No next step date",IF(G147&lt;TODAY(),"Next step overdue",IF(N(E147)&gt;='Start here'!$C$18,"Open longer than your limit","")))))))))</f>
        <v/>
      </c>
      <c r="E147" s="14" t="str">
        <f>IF(OR(J147="",C147="",OR(C147="Hired",C147="Not progressing",C147="Withdrew")),"",TODAY()-J147)</f>
        <v/>
      </c>
      <c r="F147" s="12"/>
      <c r="G147" s="15"/>
      <c r="H147" s="12"/>
      <c r="I147" s="12"/>
      <c r="J147" s="15"/>
      <c r="K147" s="12"/>
      <c r="L147" s="12"/>
      <c r="M147" s="12"/>
      <c r="N147" s="15"/>
      <c r="O147" s="16" t="str">
        <f>IF(N147="","",N147+'Start here'!$C$17)</f>
        <v/>
      </c>
      <c r="P147" s="15"/>
      <c r="Q147" s="16" t="str">
        <f>IF(OR(C147="Not progressing",C147="Withdrew"),IF(J147="","",MAX(J147,N147,P147)+'Start here'!$C$16),IF(C147="Hired","Employee record",""))</f>
        <v/>
      </c>
      <c r="R147" s="12"/>
    </row>
    <row r="148" spans="1:18" x14ac:dyDescent="0.25">
      <c r="A148" s="12"/>
      <c r="B148" s="12"/>
      <c r="C148" s="12"/>
      <c r="D148" s="13" t="str">
        <f>IF(C148="","",IF(AND(ISNUMBER(Q148),N(Q148)&lt;TODAY()),"Past keep-until: delete",IF(AND(N148&lt;&gt;"",P148="",C148&lt;&gt;"Hired",C148&lt;&gt;"Withdrew",N(O148)&lt;TODAY()),"Decision notice overdue",IF(AND(N148&lt;&gt;"",P148="",C148&lt;&gt;"Hired",C148&lt;&gt;"Withdrew",N(O148)-TODAY()&lt;=7),"Decision notice due within 7 days",IF(AND(C148="Not progressing",P148=""),"Send the outcome",IF(OR(C148="Hired",C148="Not progressing",C148="Withdrew"),"",IF(G148="","No next step date",IF(G148&lt;TODAY(),"Next step overdue",IF(N(E148)&gt;='Start here'!$C$18,"Open longer than your limit","")))))))))</f>
        <v/>
      </c>
      <c r="E148" s="14" t="str">
        <f>IF(OR(J148="",C148="",OR(C148="Hired",C148="Not progressing",C148="Withdrew")),"",TODAY()-J148)</f>
        <v/>
      </c>
      <c r="F148" s="12"/>
      <c r="G148" s="15"/>
      <c r="H148" s="12"/>
      <c r="I148" s="12"/>
      <c r="J148" s="15"/>
      <c r="K148" s="12"/>
      <c r="L148" s="12"/>
      <c r="M148" s="12"/>
      <c r="N148" s="15"/>
      <c r="O148" s="16" t="str">
        <f>IF(N148="","",N148+'Start here'!$C$17)</f>
        <v/>
      </c>
      <c r="P148" s="15"/>
      <c r="Q148" s="16" t="str">
        <f>IF(OR(C148="Not progressing",C148="Withdrew"),IF(J148="","",MAX(J148,N148,P148)+'Start here'!$C$16),IF(C148="Hired","Employee record",""))</f>
        <v/>
      </c>
      <c r="R148" s="12"/>
    </row>
    <row r="149" spans="1:18" x14ac:dyDescent="0.25">
      <c r="A149" s="12"/>
      <c r="B149" s="12"/>
      <c r="C149" s="12"/>
      <c r="D149" s="13" t="str">
        <f>IF(C149="","",IF(AND(ISNUMBER(Q149),N(Q149)&lt;TODAY()),"Past keep-until: delete",IF(AND(N149&lt;&gt;"",P149="",C149&lt;&gt;"Hired",C149&lt;&gt;"Withdrew",N(O149)&lt;TODAY()),"Decision notice overdue",IF(AND(N149&lt;&gt;"",P149="",C149&lt;&gt;"Hired",C149&lt;&gt;"Withdrew",N(O149)-TODAY()&lt;=7),"Decision notice due within 7 days",IF(AND(C149="Not progressing",P149=""),"Send the outcome",IF(OR(C149="Hired",C149="Not progressing",C149="Withdrew"),"",IF(G149="","No next step date",IF(G149&lt;TODAY(),"Next step overdue",IF(N(E149)&gt;='Start here'!$C$18,"Open longer than your limit","")))))))))</f>
        <v/>
      </c>
      <c r="E149" s="14" t="str">
        <f>IF(OR(J149="",C149="",OR(C149="Hired",C149="Not progressing",C149="Withdrew")),"",TODAY()-J149)</f>
        <v/>
      </c>
      <c r="F149" s="12"/>
      <c r="G149" s="15"/>
      <c r="H149" s="12"/>
      <c r="I149" s="12"/>
      <c r="J149" s="15"/>
      <c r="K149" s="12"/>
      <c r="L149" s="12"/>
      <c r="M149" s="12"/>
      <c r="N149" s="15"/>
      <c r="O149" s="16" t="str">
        <f>IF(N149="","",N149+'Start here'!$C$17)</f>
        <v/>
      </c>
      <c r="P149" s="15"/>
      <c r="Q149" s="16" t="str">
        <f>IF(OR(C149="Not progressing",C149="Withdrew"),IF(J149="","",MAX(J149,N149,P149)+'Start here'!$C$16),IF(C149="Hired","Employee record",""))</f>
        <v/>
      </c>
      <c r="R149" s="12"/>
    </row>
    <row r="150" spans="1:18" x14ac:dyDescent="0.25">
      <c r="A150" s="12"/>
      <c r="B150" s="12"/>
      <c r="C150" s="12"/>
      <c r="D150" s="13" t="str">
        <f>IF(C150="","",IF(AND(ISNUMBER(Q150),N(Q150)&lt;TODAY()),"Past keep-until: delete",IF(AND(N150&lt;&gt;"",P150="",C150&lt;&gt;"Hired",C150&lt;&gt;"Withdrew",N(O150)&lt;TODAY()),"Decision notice overdue",IF(AND(N150&lt;&gt;"",P150="",C150&lt;&gt;"Hired",C150&lt;&gt;"Withdrew",N(O150)-TODAY()&lt;=7),"Decision notice due within 7 days",IF(AND(C150="Not progressing",P150=""),"Send the outcome",IF(OR(C150="Hired",C150="Not progressing",C150="Withdrew"),"",IF(G150="","No next step date",IF(G150&lt;TODAY(),"Next step overdue",IF(N(E150)&gt;='Start here'!$C$18,"Open longer than your limit","")))))))))</f>
        <v/>
      </c>
      <c r="E150" s="14" t="str">
        <f>IF(OR(J150="",C150="",OR(C150="Hired",C150="Not progressing",C150="Withdrew")),"",TODAY()-J150)</f>
        <v/>
      </c>
      <c r="F150" s="12"/>
      <c r="G150" s="15"/>
      <c r="H150" s="12"/>
      <c r="I150" s="12"/>
      <c r="J150" s="15"/>
      <c r="K150" s="12"/>
      <c r="L150" s="12"/>
      <c r="M150" s="12"/>
      <c r="N150" s="15"/>
      <c r="O150" s="16" t="str">
        <f>IF(N150="","",N150+'Start here'!$C$17)</f>
        <v/>
      </c>
      <c r="P150" s="15"/>
      <c r="Q150" s="16" t="str">
        <f>IF(OR(C150="Not progressing",C150="Withdrew"),IF(J150="","",MAX(J150,N150,P150)+'Start here'!$C$16),IF(C150="Hired","Employee record",""))</f>
        <v/>
      </c>
      <c r="R150" s="12"/>
    </row>
    <row r="151" spans="1:18" x14ac:dyDescent="0.25">
      <c r="A151" s="12"/>
      <c r="B151" s="12"/>
      <c r="C151" s="12"/>
      <c r="D151" s="13" t="str">
        <f>IF(C151="","",IF(AND(ISNUMBER(Q151),N(Q151)&lt;TODAY()),"Past keep-until: delete",IF(AND(N151&lt;&gt;"",P151="",C151&lt;&gt;"Hired",C151&lt;&gt;"Withdrew",N(O151)&lt;TODAY()),"Decision notice overdue",IF(AND(N151&lt;&gt;"",P151="",C151&lt;&gt;"Hired",C151&lt;&gt;"Withdrew",N(O151)-TODAY()&lt;=7),"Decision notice due within 7 days",IF(AND(C151="Not progressing",P151=""),"Send the outcome",IF(OR(C151="Hired",C151="Not progressing",C151="Withdrew"),"",IF(G151="","No next step date",IF(G151&lt;TODAY(),"Next step overdue",IF(N(E151)&gt;='Start here'!$C$18,"Open longer than your limit","")))))))))</f>
        <v/>
      </c>
      <c r="E151" s="14" t="str">
        <f>IF(OR(J151="",C151="",OR(C151="Hired",C151="Not progressing",C151="Withdrew")),"",TODAY()-J151)</f>
        <v/>
      </c>
      <c r="F151" s="12"/>
      <c r="G151" s="15"/>
      <c r="H151" s="12"/>
      <c r="I151" s="12"/>
      <c r="J151" s="15"/>
      <c r="K151" s="12"/>
      <c r="L151" s="12"/>
      <c r="M151" s="12"/>
      <c r="N151" s="15"/>
      <c r="O151" s="16" t="str">
        <f>IF(N151="","",N151+'Start here'!$C$17)</f>
        <v/>
      </c>
      <c r="P151" s="15"/>
      <c r="Q151" s="16" t="str">
        <f>IF(OR(C151="Not progressing",C151="Withdrew"),IF(J151="","",MAX(J151,N151,P151)+'Start here'!$C$16),IF(C151="Hired","Employee record",""))</f>
        <v/>
      </c>
      <c r="R151" s="12"/>
    </row>
    <row r="152" spans="1:18" x14ac:dyDescent="0.25">
      <c r="A152" s="12"/>
      <c r="B152" s="12"/>
      <c r="C152" s="12"/>
      <c r="D152" s="13" t="str">
        <f>IF(C152="","",IF(AND(ISNUMBER(Q152),N(Q152)&lt;TODAY()),"Past keep-until: delete",IF(AND(N152&lt;&gt;"",P152="",C152&lt;&gt;"Hired",C152&lt;&gt;"Withdrew",N(O152)&lt;TODAY()),"Decision notice overdue",IF(AND(N152&lt;&gt;"",P152="",C152&lt;&gt;"Hired",C152&lt;&gt;"Withdrew",N(O152)-TODAY()&lt;=7),"Decision notice due within 7 days",IF(AND(C152="Not progressing",P152=""),"Send the outcome",IF(OR(C152="Hired",C152="Not progressing",C152="Withdrew"),"",IF(G152="","No next step date",IF(G152&lt;TODAY(),"Next step overdue",IF(N(E152)&gt;='Start here'!$C$18,"Open longer than your limit","")))))))))</f>
        <v/>
      </c>
      <c r="E152" s="14" t="str">
        <f>IF(OR(J152="",C152="",OR(C152="Hired",C152="Not progressing",C152="Withdrew")),"",TODAY()-J152)</f>
        <v/>
      </c>
      <c r="F152" s="12"/>
      <c r="G152" s="15"/>
      <c r="H152" s="12"/>
      <c r="I152" s="12"/>
      <c r="J152" s="15"/>
      <c r="K152" s="12"/>
      <c r="L152" s="12"/>
      <c r="M152" s="12"/>
      <c r="N152" s="15"/>
      <c r="O152" s="16" t="str">
        <f>IF(N152="","",N152+'Start here'!$C$17)</f>
        <v/>
      </c>
      <c r="P152" s="15"/>
      <c r="Q152" s="16" t="str">
        <f>IF(OR(C152="Not progressing",C152="Withdrew"),IF(J152="","",MAX(J152,N152,P152)+'Start here'!$C$16),IF(C152="Hired","Employee record",""))</f>
        <v/>
      </c>
      <c r="R152" s="12"/>
    </row>
    <row r="153" spans="1:18" x14ac:dyDescent="0.25">
      <c r="A153" s="12"/>
      <c r="B153" s="12"/>
      <c r="C153" s="12"/>
      <c r="D153" s="13" t="str">
        <f>IF(C153="","",IF(AND(ISNUMBER(Q153),N(Q153)&lt;TODAY()),"Past keep-until: delete",IF(AND(N153&lt;&gt;"",P153="",C153&lt;&gt;"Hired",C153&lt;&gt;"Withdrew",N(O153)&lt;TODAY()),"Decision notice overdue",IF(AND(N153&lt;&gt;"",P153="",C153&lt;&gt;"Hired",C153&lt;&gt;"Withdrew",N(O153)-TODAY()&lt;=7),"Decision notice due within 7 days",IF(AND(C153="Not progressing",P153=""),"Send the outcome",IF(OR(C153="Hired",C153="Not progressing",C153="Withdrew"),"",IF(G153="","No next step date",IF(G153&lt;TODAY(),"Next step overdue",IF(N(E153)&gt;='Start here'!$C$18,"Open longer than your limit","")))))))))</f>
        <v/>
      </c>
      <c r="E153" s="14" t="str">
        <f>IF(OR(J153="",C153="",OR(C153="Hired",C153="Not progressing",C153="Withdrew")),"",TODAY()-J153)</f>
        <v/>
      </c>
      <c r="F153" s="12"/>
      <c r="G153" s="15"/>
      <c r="H153" s="12"/>
      <c r="I153" s="12"/>
      <c r="J153" s="15"/>
      <c r="K153" s="12"/>
      <c r="L153" s="12"/>
      <c r="M153" s="12"/>
      <c r="N153" s="15"/>
      <c r="O153" s="16" t="str">
        <f>IF(N153="","",N153+'Start here'!$C$17)</f>
        <v/>
      </c>
      <c r="P153" s="15"/>
      <c r="Q153" s="16" t="str">
        <f>IF(OR(C153="Not progressing",C153="Withdrew"),IF(J153="","",MAX(J153,N153,P153)+'Start here'!$C$16),IF(C153="Hired","Employee record",""))</f>
        <v/>
      </c>
      <c r="R153" s="12"/>
    </row>
    <row r="154" spans="1:18" x14ac:dyDescent="0.25">
      <c r="A154" s="12"/>
      <c r="B154" s="12"/>
      <c r="C154" s="12"/>
      <c r="D154" s="13" t="str">
        <f>IF(C154="","",IF(AND(ISNUMBER(Q154),N(Q154)&lt;TODAY()),"Past keep-until: delete",IF(AND(N154&lt;&gt;"",P154="",C154&lt;&gt;"Hired",C154&lt;&gt;"Withdrew",N(O154)&lt;TODAY()),"Decision notice overdue",IF(AND(N154&lt;&gt;"",P154="",C154&lt;&gt;"Hired",C154&lt;&gt;"Withdrew",N(O154)-TODAY()&lt;=7),"Decision notice due within 7 days",IF(AND(C154="Not progressing",P154=""),"Send the outcome",IF(OR(C154="Hired",C154="Not progressing",C154="Withdrew"),"",IF(G154="","No next step date",IF(G154&lt;TODAY(),"Next step overdue",IF(N(E154)&gt;='Start here'!$C$18,"Open longer than your limit","")))))))))</f>
        <v/>
      </c>
      <c r="E154" s="14" t="str">
        <f>IF(OR(J154="",C154="",OR(C154="Hired",C154="Not progressing",C154="Withdrew")),"",TODAY()-J154)</f>
        <v/>
      </c>
      <c r="F154" s="12"/>
      <c r="G154" s="15"/>
      <c r="H154" s="12"/>
      <c r="I154" s="12"/>
      <c r="J154" s="15"/>
      <c r="K154" s="12"/>
      <c r="L154" s="12"/>
      <c r="M154" s="12"/>
      <c r="N154" s="15"/>
      <c r="O154" s="16" t="str">
        <f>IF(N154="","",N154+'Start here'!$C$17)</f>
        <v/>
      </c>
      <c r="P154" s="15"/>
      <c r="Q154" s="16" t="str">
        <f>IF(OR(C154="Not progressing",C154="Withdrew"),IF(J154="","",MAX(J154,N154,P154)+'Start here'!$C$16),IF(C154="Hired","Employee record",""))</f>
        <v/>
      </c>
      <c r="R154" s="12"/>
    </row>
    <row r="155" spans="1:18" x14ac:dyDescent="0.25">
      <c r="A155" s="12"/>
      <c r="B155" s="12"/>
      <c r="C155" s="12"/>
      <c r="D155" s="13" t="str">
        <f>IF(C155="","",IF(AND(ISNUMBER(Q155),N(Q155)&lt;TODAY()),"Past keep-until: delete",IF(AND(N155&lt;&gt;"",P155="",C155&lt;&gt;"Hired",C155&lt;&gt;"Withdrew",N(O155)&lt;TODAY()),"Decision notice overdue",IF(AND(N155&lt;&gt;"",P155="",C155&lt;&gt;"Hired",C155&lt;&gt;"Withdrew",N(O155)-TODAY()&lt;=7),"Decision notice due within 7 days",IF(AND(C155="Not progressing",P155=""),"Send the outcome",IF(OR(C155="Hired",C155="Not progressing",C155="Withdrew"),"",IF(G155="","No next step date",IF(G155&lt;TODAY(),"Next step overdue",IF(N(E155)&gt;='Start here'!$C$18,"Open longer than your limit","")))))))))</f>
        <v/>
      </c>
      <c r="E155" s="14" t="str">
        <f>IF(OR(J155="",C155="",OR(C155="Hired",C155="Not progressing",C155="Withdrew")),"",TODAY()-J155)</f>
        <v/>
      </c>
      <c r="F155" s="12"/>
      <c r="G155" s="15"/>
      <c r="H155" s="12"/>
      <c r="I155" s="12"/>
      <c r="J155" s="15"/>
      <c r="K155" s="12"/>
      <c r="L155" s="12"/>
      <c r="M155" s="12"/>
      <c r="N155" s="15"/>
      <c r="O155" s="16" t="str">
        <f>IF(N155="","",N155+'Start here'!$C$17)</f>
        <v/>
      </c>
      <c r="P155" s="15"/>
      <c r="Q155" s="16" t="str">
        <f>IF(OR(C155="Not progressing",C155="Withdrew"),IF(J155="","",MAX(J155,N155,P155)+'Start here'!$C$16),IF(C155="Hired","Employee record",""))</f>
        <v/>
      </c>
      <c r="R155" s="12"/>
    </row>
    <row r="156" spans="1:18" x14ac:dyDescent="0.25">
      <c r="A156" s="12"/>
      <c r="B156" s="12"/>
      <c r="C156" s="12"/>
      <c r="D156" s="13" t="str">
        <f>IF(C156="","",IF(AND(ISNUMBER(Q156),N(Q156)&lt;TODAY()),"Past keep-until: delete",IF(AND(N156&lt;&gt;"",P156="",C156&lt;&gt;"Hired",C156&lt;&gt;"Withdrew",N(O156)&lt;TODAY()),"Decision notice overdue",IF(AND(N156&lt;&gt;"",P156="",C156&lt;&gt;"Hired",C156&lt;&gt;"Withdrew",N(O156)-TODAY()&lt;=7),"Decision notice due within 7 days",IF(AND(C156="Not progressing",P156=""),"Send the outcome",IF(OR(C156="Hired",C156="Not progressing",C156="Withdrew"),"",IF(G156="","No next step date",IF(G156&lt;TODAY(),"Next step overdue",IF(N(E156)&gt;='Start here'!$C$18,"Open longer than your limit","")))))))))</f>
        <v/>
      </c>
      <c r="E156" s="14" t="str">
        <f>IF(OR(J156="",C156="",OR(C156="Hired",C156="Not progressing",C156="Withdrew")),"",TODAY()-J156)</f>
        <v/>
      </c>
      <c r="F156" s="12"/>
      <c r="G156" s="15"/>
      <c r="H156" s="12"/>
      <c r="I156" s="12"/>
      <c r="J156" s="15"/>
      <c r="K156" s="12"/>
      <c r="L156" s="12"/>
      <c r="M156" s="12"/>
      <c r="N156" s="15"/>
      <c r="O156" s="16" t="str">
        <f>IF(N156="","",N156+'Start here'!$C$17)</f>
        <v/>
      </c>
      <c r="P156" s="15"/>
      <c r="Q156" s="16" t="str">
        <f>IF(OR(C156="Not progressing",C156="Withdrew"),IF(J156="","",MAX(J156,N156,P156)+'Start here'!$C$16),IF(C156="Hired","Employee record",""))</f>
        <v/>
      </c>
      <c r="R156" s="12"/>
    </row>
    <row r="157" spans="1:18" x14ac:dyDescent="0.25">
      <c r="A157" s="12"/>
      <c r="B157" s="12"/>
      <c r="C157" s="12"/>
      <c r="D157" s="13" t="str">
        <f>IF(C157="","",IF(AND(ISNUMBER(Q157),N(Q157)&lt;TODAY()),"Past keep-until: delete",IF(AND(N157&lt;&gt;"",P157="",C157&lt;&gt;"Hired",C157&lt;&gt;"Withdrew",N(O157)&lt;TODAY()),"Decision notice overdue",IF(AND(N157&lt;&gt;"",P157="",C157&lt;&gt;"Hired",C157&lt;&gt;"Withdrew",N(O157)-TODAY()&lt;=7),"Decision notice due within 7 days",IF(AND(C157="Not progressing",P157=""),"Send the outcome",IF(OR(C157="Hired",C157="Not progressing",C157="Withdrew"),"",IF(G157="","No next step date",IF(G157&lt;TODAY(),"Next step overdue",IF(N(E157)&gt;='Start here'!$C$18,"Open longer than your limit","")))))))))</f>
        <v/>
      </c>
      <c r="E157" s="14" t="str">
        <f>IF(OR(J157="",C157="",OR(C157="Hired",C157="Not progressing",C157="Withdrew")),"",TODAY()-J157)</f>
        <v/>
      </c>
      <c r="F157" s="12"/>
      <c r="G157" s="15"/>
      <c r="H157" s="12"/>
      <c r="I157" s="12"/>
      <c r="J157" s="15"/>
      <c r="K157" s="12"/>
      <c r="L157" s="12"/>
      <c r="M157" s="12"/>
      <c r="N157" s="15"/>
      <c r="O157" s="16" t="str">
        <f>IF(N157="","",N157+'Start here'!$C$17)</f>
        <v/>
      </c>
      <c r="P157" s="15"/>
      <c r="Q157" s="16" t="str">
        <f>IF(OR(C157="Not progressing",C157="Withdrew"),IF(J157="","",MAX(J157,N157,P157)+'Start here'!$C$16),IF(C157="Hired","Employee record",""))</f>
        <v/>
      </c>
      <c r="R157" s="12"/>
    </row>
    <row r="158" spans="1:18" x14ac:dyDescent="0.25">
      <c r="A158" s="12"/>
      <c r="B158" s="12"/>
      <c r="C158" s="12"/>
      <c r="D158" s="13" t="str">
        <f>IF(C158="","",IF(AND(ISNUMBER(Q158),N(Q158)&lt;TODAY()),"Past keep-until: delete",IF(AND(N158&lt;&gt;"",P158="",C158&lt;&gt;"Hired",C158&lt;&gt;"Withdrew",N(O158)&lt;TODAY()),"Decision notice overdue",IF(AND(N158&lt;&gt;"",P158="",C158&lt;&gt;"Hired",C158&lt;&gt;"Withdrew",N(O158)-TODAY()&lt;=7),"Decision notice due within 7 days",IF(AND(C158="Not progressing",P158=""),"Send the outcome",IF(OR(C158="Hired",C158="Not progressing",C158="Withdrew"),"",IF(G158="","No next step date",IF(G158&lt;TODAY(),"Next step overdue",IF(N(E158)&gt;='Start here'!$C$18,"Open longer than your limit","")))))))))</f>
        <v/>
      </c>
      <c r="E158" s="14" t="str">
        <f>IF(OR(J158="",C158="",OR(C158="Hired",C158="Not progressing",C158="Withdrew")),"",TODAY()-J158)</f>
        <v/>
      </c>
      <c r="F158" s="12"/>
      <c r="G158" s="15"/>
      <c r="H158" s="12"/>
      <c r="I158" s="12"/>
      <c r="J158" s="15"/>
      <c r="K158" s="12"/>
      <c r="L158" s="12"/>
      <c r="M158" s="12"/>
      <c r="N158" s="15"/>
      <c r="O158" s="16" t="str">
        <f>IF(N158="","",N158+'Start here'!$C$17)</f>
        <v/>
      </c>
      <c r="P158" s="15"/>
      <c r="Q158" s="16" t="str">
        <f>IF(OR(C158="Not progressing",C158="Withdrew"),IF(J158="","",MAX(J158,N158,P158)+'Start here'!$C$16),IF(C158="Hired","Employee record",""))</f>
        <v/>
      </c>
      <c r="R158" s="12"/>
    </row>
    <row r="159" spans="1:18" x14ac:dyDescent="0.25">
      <c r="A159" s="12"/>
      <c r="B159" s="12"/>
      <c r="C159" s="12"/>
      <c r="D159" s="13" t="str">
        <f>IF(C159="","",IF(AND(ISNUMBER(Q159),N(Q159)&lt;TODAY()),"Past keep-until: delete",IF(AND(N159&lt;&gt;"",P159="",C159&lt;&gt;"Hired",C159&lt;&gt;"Withdrew",N(O159)&lt;TODAY()),"Decision notice overdue",IF(AND(N159&lt;&gt;"",P159="",C159&lt;&gt;"Hired",C159&lt;&gt;"Withdrew",N(O159)-TODAY()&lt;=7),"Decision notice due within 7 days",IF(AND(C159="Not progressing",P159=""),"Send the outcome",IF(OR(C159="Hired",C159="Not progressing",C159="Withdrew"),"",IF(G159="","No next step date",IF(G159&lt;TODAY(),"Next step overdue",IF(N(E159)&gt;='Start here'!$C$18,"Open longer than your limit","")))))))))</f>
        <v/>
      </c>
      <c r="E159" s="14" t="str">
        <f>IF(OR(J159="",C159="",OR(C159="Hired",C159="Not progressing",C159="Withdrew")),"",TODAY()-J159)</f>
        <v/>
      </c>
      <c r="F159" s="12"/>
      <c r="G159" s="15"/>
      <c r="H159" s="12"/>
      <c r="I159" s="12"/>
      <c r="J159" s="15"/>
      <c r="K159" s="12"/>
      <c r="L159" s="12"/>
      <c r="M159" s="12"/>
      <c r="N159" s="15"/>
      <c r="O159" s="16" t="str">
        <f>IF(N159="","",N159+'Start here'!$C$17)</f>
        <v/>
      </c>
      <c r="P159" s="15"/>
      <c r="Q159" s="16" t="str">
        <f>IF(OR(C159="Not progressing",C159="Withdrew"),IF(J159="","",MAX(J159,N159,P159)+'Start here'!$C$16),IF(C159="Hired","Employee record",""))</f>
        <v/>
      </c>
      <c r="R159" s="12"/>
    </row>
    <row r="160" spans="1:18" x14ac:dyDescent="0.25">
      <c r="A160" s="12"/>
      <c r="B160" s="12"/>
      <c r="C160" s="12"/>
      <c r="D160" s="13" t="str">
        <f>IF(C160="","",IF(AND(ISNUMBER(Q160),N(Q160)&lt;TODAY()),"Past keep-until: delete",IF(AND(N160&lt;&gt;"",P160="",C160&lt;&gt;"Hired",C160&lt;&gt;"Withdrew",N(O160)&lt;TODAY()),"Decision notice overdue",IF(AND(N160&lt;&gt;"",P160="",C160&lt;&gt;"Hired",C160&lt;&gt;"Withdrew",N(O160)-TODAY()&lt;=7),"Decision notice due within 7 days",IF(AND(C160="Not progressing",P160=""),"Send the outcome",IF(OR(C160="Hired",C160="Not progressing",C160="Withdrew"),"",IF(G160="","No next step date",IF(G160&lt;TODAY(),"Next step overdue",IF(N(E160)&gt;='Start here'!$C$18,"Open longer than your limit","")))))))))</f>
        <v/>
      </c>
      <c r="E160" s="14" t="str">
        <f>IF(OR(J160="",C160="",OR(C160="Hired",C160="Not progressing",C160="Withdrew")),"",TODAY()-J160)</f>
        <v/>
      </c>
      <c r="F160" s="12"/>
      <c r="G160" s="15"/>
      <c r="H160" s="12"/>
      <c r="I160" s="12"/>
      <c r="J160" s="15"/>
      <c r="K160" s="12"/>
      <c r="L160" s="12"/>
      <c r="M160" s="12"/>
      <c r="N160" s="15"/>
      <c r="O160" s="16" t="str">
        <f>IF(N160="","",N160+'Start here'!$C$17)</f>
        <v/>
      </c>
      <c r="P160" s="15"/>
      <c r="Q160" s="16" t="str">
        <f>IF(OR(C160="Not progressing",C160="Withdrew"),IF(J160="","",MAX(J160,N160,P160)+'Start here'!$C$16),IF(C160="Hired","Employee record",""))</f>
        <v/>
      </c>
      <c r="R160" s="12"/>
    </row>
    <row r="161" spans="1:18" x14ac:dyDescent="0.25">
      <c r="A161" s="12"/>
      <c r="B161" s="12"/>
      <c r="C161" s="12"/>
      <c r="D161" s="13" t="str">
        <f>IF(C161="","",IF(AND(ISNUMBER(Q161),N(Q161)&lt;TODAY()),"Past keep-until: delete",IF(AND(N161&lt;&gt;"",P161="",C161&lt;&gt;"Hired",C161&lt;&gt;"Withdrew",N(O161)&lt;TODAY()),"Decision notice overdue",IF(AND(N161&lt;&gt;"",P161="",C161&lt;&gt;"Hired",C161&lt;&gt;"Withdrew",N(O161)-TODAY()&lt;=7),"Decision notice due within 7 days",IF(AND(C161="Not progressing",P161=""),"Send the outcome",IF(OR(C161="Hired",C161="Not progressing",C161="Withdrew"),"",IF(G161="","No next step date",IF(G161&lt;TODAY(),"Next step overdue",IF(N(E161)&gt;='Start here'!$C$18,"Open longer than your limit","")))))))))</f>
        <v/>
      </c>
      <c r="E161" s="14" t="str">
        <f>IF(OR(J161="",C161="",OR(C161="Hired",C161="Not progressing",C161="Withdrew")),"",TODAY()-J161)</f>
        <v/>
      </c>
      <c r="F161" s="12"/>
      <c r="G161" s="15"/>
      <c r="H161" s="12"/>
      <c r="I161" s="12"/>
      <c r="J161" s="15"/>
      <c r="K161" s="12"/>
      <c r="L161" s="12"/>
      <c r="M161" s="12"/>
      <c r="N161" s="15"/>
      <c r="O161" s="16" t="str">
        <f>IF(N161="","",N161+'Start here'!$C$17)</f>
        <v/>
      </c>
      <c r="P161" s="15"/>
      <c r="Q161" s="16" t="str">
        <f>IF(OR(C161="Not progressing",C161="Withdrew"),IF(J161="","",MAX(J161,N161,P161)+'Start here'!$C$16),IF(C161="Hired","Employee record",""))</f>
        <v/>
      </c>
      <c r="R161" s="12"/>
    </row>
    <row r="162" spans="1:18" x14ac:dyDescent="0.25">
      <c r="A162" s="12"/>
      <c r="B162" s="12"/>
      <c r="C162" s="12"/>
      <c r="D162" s="13" t="str">
        <f>IF(C162="","",IF(AND(ISNUMBER(Q162),N(Q162)&lt;TODAY()),"Past keep-until: delete",IF(AND(N162&lt;&gt;"",P162="",C162&lt;&gt;"Hired",C162&lt;&gt;"Withdrew",N(O162)&lt;TODAY()),"Decision notice overdue",IF(AND(N162&lt;&gt;"",P162="",C162&lt;&gt;"Hired",C162&lt;&gt;"Withdrew",N(O162)-TODAY()&lt;=7),"Decision notice due within 7 days",IF(AND(C162="Not progressing",P162=""),"Send the outcome",IF(OR(C162="Hired",C162="Not progressing",C162="Withdrew"),"",IF(G162="","No next step date",IF(G162&lt;TODAY(),"Next step overdue",IF(N(E162)&gt;='Start here'!$C$18,"Open longer than your limit","")))))))))</f>
        <v/>
      </c>
      <c r="E162" s="14" t="str">
        <f>IF(OR(J162="",C162="",OR(C162="Hired",C162="Not progressing",C162="Withdrew")),"",TODAY()-J162)</f>
        <v/>
      </c>
      <c r="F162" s="12"/>
      <c r="G162" s="15"/>
      <c r="H162" s="12"/>
      <c r="I162" s="12"/>
      <c r="J162" s="15"/>
      <c r="K162" s="12"/>
      <c r="L162" s="12"/>
      <c r="M162" s="12"/>
      <c r="N162" s="15"/>
      <c r="O162" s="16" t="str">
        <f>IF(N162="","",N162+'Start here'!$C$17)</f>
        <v/>
      </c>
      <c r="P162" s="15"/>
      <c r="Q162" s="16" t="str">
        <f>IF(OR(C162="Not progressing",C162="Withdrew"),IF(J162="","",MAX(J162,N162,P162)+'Start here'!$C$16),IF(C162="Hired","Employee record",""))</f>
        <v/>
      </c>
      <c r="R162" s="12"/>
    </row>
    <row r="163" spans="1:18" x14ac:dyDescent="0.25">
      <c r="A163" s="12"/>
      <c r="B163" s="12"/>
      <c r="C163" s="12"/>
      <c r="D163" s="13" t="str">
        <f>IF(C163="","",IF(AND(ISNUMBER(Q163),N(Q163)&lt;TODAY()),"Past keep-until: delete",IF(AND(N163&lt;&gt;"",P163="",C163&lt;&gt;"Hired",C163&lt;&gt;"Withdrew",N(O163)&lt;TODAY()),"Decision notice overdue",IF(AND(N163&lt;&gt;"",P163="",C163&lt;&gt;"Hired",C163&lt;&gt;"Withdrew",N(O163)-TODAY()&lt;=7),"Decision notice due within 7 days",IF(AND(C163="Not progressing",P163=""),"Send the outcome",IF(OR(C163="Hired",C163="Not progressing",C163="Withdrew"),"",IF(G163="","No next step date",IF(G163&lt;TODAY(),"Next step overdue",IF(N(E163)&gt;='Start here'!$C$18,"Open longer than your limit","")))))))))</f>
        <v/>
      </c>
      <c r="E163" s="14" t="str">
        <f>IF(OR(J163="",C163="",OR(C163="Hired",C163="Not progressing",C163="Withdrew")),"",TODAY()-J163)</f>
        <v/>
      </c>
      <c r="F163" s="12"/>
      <c r="G163" s="15"/>
      <c r="H163" s="12"/>
      <c r="I163" s="12"/>
      <c r="J163" s="15"/>
      <c r="K163" s="12"/>
      <c r="L163" s="12"/>
      <c r="M163" s="12"/>
      <c r="N163" s="15"/>
      <c r="O163" s="16" t="str">
        <f>IF(N163="","",N163+'Start here'!$C$17)</f>
        <v/>
      </c>
      <c r="P163" s="15"/>
      <c r="Q163" s="16" t="str">
        <f>IF(OR(C163="Not progressing",C163="Withdrew"),IF(J163="","",MAX(J163,N163,P163)+'Start here'!$C$16),IF(C163="Hired","Employee record",""))</f>
        <v/>
      </c>
      <c r="R163" s="12"/>
    </row>
    <row r="164" spans="1:18" x14ac:dyDescent="0.25">
      <c r="A164" s="12"/>
      <c r="B164" s="12"/>
      <c r="C164" s="12"/>
      <c r="D164" s="13" t="str">
        <f>IF(C164="","",IF(AND(ISNUMBER(Q164),N(Q164)&lt;TODAY()),"Past keep-until: delete",IF(AND(N164&lt;&gt;"",P164="",C164&lt;&gt;"Hired",C164&lt;&gt;"Withdrew",N(O164)&lt;TODAY()),"Decision notice overdue",IF(AND(N164&lt;&gt;"",P164="",C164&lt;&gt;"Hired",C164&lt;&gt;"Withdrew",N(O164)-TODAY()&lt;=7),"Decision notice due within 7 days",IF(AND(C164="Not progressing",P164=""),"Send the outcome",IF(OR(C164="Hired",C164="Not progressing",C164="Withdrew"),"",IF(G164="","No next step date",IF(G164&lt;TODAY(),"Next step overdue",IF(N(E164)&gt;='Start here'!$C$18,"Open longer than your limit","")))))))))</f>
        <v/>
      </c>
      <c r="E164" s="14" t="str">
        <f>IF(OR(J164="",C164="",OR(C164="Hired",C164="Not progressing",C164="Withdrew")),"",TODAY()-J164)</f>
        <v/>
      </c>
      <c r="F164" s="12"/>
      <c r="G164" s="15"/>
      <c r="H164" s="12"/>
      <c r="I164" s="12"/>
      <c r="J164" s="15"/>
      <c r="K164" s="12"/>
      <c r="L164" s="12"/>
      <c r="M164" s="12"/>
      <c r="N164" s="15"/>
      <c r="O164" s="16" t="str">
        <f>IF(N164="","",N164+'Start here'!$C$17)</f>
        <v/>
      </c>
      <c r="P164" s="15"/>
      <c r="Q164" s="16" t="str">
        <f>IF(OR(C164="Not progressing",C164="Withdrew"),IF(J164="","",MAX(J164,N164,P164)+'Start here'!$C$16),IF(C164="Hired","Employee record",""))</f>
        <v/>
      </c>
      <c r="R164" s="12"/>
    </row>
    <row r="165" spans="1:18" x14ac:dyDescent="0.25">
      <c r="A165" s="12"/>
      <c r="B165" s="12"/>
      <c r="C165" s="12"/>
      <c r="D165" s="13" t="str">
        <f>IF(C165="","",IF(AND(ISNUMBER(Q165),N(Q165)&lt;TODAY()),"Past keep-until: delete",IF(AND(N165&lt;&gt;"",P165="",C165&lt;&gt;"Hired",C165&lt;&gt;"Withdrew",N(O165)&lt;TODAY()),"Decision notice overdue",IF(AND(N165&lt;&gt;"",P165="",C165&lt;&gt;"Hired",C165&lt;&gt;"Withdrew",N(O165)-TODAY()&lt;=7),"Decision notice due within 7 days",IF(AND(C165="Not progressing",P165=""),"Send the outcome",IF(OR(C165="Hired",C165="Not progressing",C165="Withdrew"),"",IF(G165="","No next step date",IF(G165&lt;TODAY(),"Next step overdue",IF(N(E165)&gt;='Start here'!$C$18,"Open longer than your limit","")))))))))</f>
        <v/>
      </c>
      <c r="E165" s="14" t="str">
        <f>IF(OR(J165="",C165="",OR(C165="Hired",C165="Not progressing",C165="Withdrew")),"",TODAY()-J165)</f>
        <v/>
      </c>
      <c r="F165" s="12"/>
      <c r="G165" s="15"/>
      <c r="H165" s="12"/>
      <c r="I165" s="12"/>
      <c r="J165" s="15"/>
      <c r="K165" s="12"/>
      <c r="L165" s="12"/>
      <c r="M165" s="12"/>
      <c r="N165" s="15"/>
      <c r="O165" s="16" t="str">
        <f>IF(N165="","",N165+'Start here'!$C$17)</f>
        <v/>
      </c>
      <c r="P165" s="15"/>
      <c r="Q165" s="16" t="str">
        <f>IF(OR(C165="Not progressing",C165="Withdrew"),IF(J165="","",MAX(J165,N165,P165)+'Start here'!$C$16),IF(C165="Hired","Employee record",""))</f>
        <v/>
      </c>
      <c r="R165" s="12"/>
    </row>
    <row r="166" spans="1:18" x14ac:dyDescent="0.25">
      <c r="A166" s="12"/>
      <c r="B166" s="12"/>
      <c r="C166" s="12"/>
      <c r="D166" s="13" t="str">
        <f>IF(C166="","",IF(AND(ISNUMBER(Q166),N(Q166)&lt;TODAY()),"Past keep-until: delete",IF(AND(N166&lt;&gt;"",P166="",C166&lt;&gt;"Hired",C166&lt;&gt;"Withdrew",N(O166)&lt;TODAY()),"Decision notice overdue",IF(AND(N166&lt;&gt;"",P166="",C166&lt;&gt;"Hired",C166&lt;&gt;"Withdrew",N(O166)-TODAY()&lt;=7),"Decision notice due within 7 days",IF(AND(C166="Not progressing",P166=""),"Send the outcome",IF(OR(C166="Hired",C166="Not progressing",C166="Withdrew"),"",IF(G166="","No next step date",IF(G166&lt;TODAY(),"Next step overdue",IF(N(E166)&gt;='Start here'!$C$18,"Open longer than your limit","")))))))))</f>
        <v/>
      </c>
      <c r="E166" s="14" t="str">
        <f>IF(OR(J166="",C166="",OR(C166="Hired",C166="Not progressing",C166="Withdrew")),"",TODAY()-J166)</f>
        <v/>
      </c>
      <c r="F166" s="12"/>
      <c r="G166" s="15"/>
      <c r="H166" s="12"/>
      <c r="I166" s="12"/>
      <c r="J166" s="15"/>
      <c r="K166" s="12"/>
      <c r="L166" s="12"/>
      <c r="M166" s="12"/>
      <c r="N166" s="15"/>
      <c r="O166" s="16" t="str">
        <f>IF(N166="","",N166+'Start here'!$C$17)</f>
        <v/>
      </c>
      <c r="P166" s="15"/>
      <c r="Q166" s="16" t="str">
        <f>IF(OR(C166="Not progressing",C166="Withdrew"),IF(J166="","",MAX(J166,N166,P166)+'Start here'!$C$16),IF(C166="Hired","Employee record",""))</f>
        <v/>
      </c>
      <c r="R166" s="12"/>
    </row>
    <row r="167" spans="1:18" x14ac:dyDescent="0.25">
      <c r="A167" s="12"/>
      <c r="B167" s="12"/>
      <c r="C167" s="12"/>
      <c r="D167" s="13" t="str">
        <f>IF(C167="","",IF(AND(ISNUMBER(Q167),N(Q167)&lt;TODAY()),"Past keep-until: delete",IF(AND(N167&lt;&gt;"",P167="",C167&lt;&gt;"Hired",C167&lt;&gt;"Withdrew",N(O167)&lt;TODAY()),"Decision notice overdue",IF(AND(N167&lt;&gt;"",P167="",C167&lt;&gt;"Hired",C167&lt;&gt;"Withdrew",N(O167)-TODAY()&lt;=7),"Decision notice due within 7 days",IF(AND(C167="Not progressing",P167=""),"Send the outcome",IF(OR(C167="Hired",C167="Not progressing",C167="Withdrew"),"",IF(G167="","No next step date",IF(G167&lt;TODAY(),"Next step overdue",IF(N(E167)&gt;='Start here'!$C$18,"Open longer than your limit","")))))))))</f>
        <v/>
      </c>
      <c r="E167" s="14" t="str">
        <f>IF(OR(J167="",C167="",OR(C167="Hired",C167="Not progressing",C167="Withdrew")),"",TODAY()-J167)</f>
        <v/>
      </c>
      <c r="F167" s="12"/>
      <c r="G167" s="15"/>
      <c r="H167" s="12"/>
      <c r="I167" s="12"/>
      <c r="J167" s="15"/>
      <c r="K167" s="12"/>
      <c r="L167" s="12"/>
      <c r="M167" s="12"/>
      <c r="N167" s="15"/>
      <c r="O167" s="16" t="str">
        <f>IF(N167="","",N167+'Start here'!$C$17)</f>
        <v/>
      </c>
      <c r="P167" s="15"/>
      <c r="Q167" s="16" t="str">
        <f>IF(OR(C167="Not progressing",C167="Withdrew"),IF(J167="","",MAX(J167,N167,P167)+'Start here'!$C$16),IF(C167="Hired","Employee record",""))</f>
        <v/>
      </c>
      <c r="R167" s="12"/>
    </row>
    <row r="168" spans="1:18" x14ac:dyDescent="0.25">
      <c r="A168" s="12"/>
      <c r="B168" s="12"/>
      <c r="C168" s="12"/>
      <c r="D168" s="13" t="str">
        <f>IF(C168="","",IF(AND(ISNUMBER(Q168),N(Q168)&lt;TODAY()),"Past keep-until: delete",IF(AND(N168&lt;&gt;"",P168="",C168&lt;&gt;"Hired",C168&lt;&gt;"Withdrew",N(O168)&lt;TODAY()),"Decision notice overdue",IF(AND(N168&lt;&gt;"",P168="",C168&lt;&gt;"Hired",C168&lt;&gt;"Withdrew",N(O168)-TODAY()&lt;=7),"Decision notice due within 7 days",IF(AND(C168="Not progressing",P168=""),"Send the outcome",IF(OR(C168="Hired",C168="Not progressing",C168="Withdrew"),"",IF(G168="","No next step date",IF(G168&lt;TODAY(),"Next step overdue",IF(N(E168)&gt;='Start here'!$C$18,"Open longer than your limit","")))))))))</f>
        <v/>
      </c>
      <c r="E168" s="14" t="str">
        <f>IF(OR(J168="",C168="",OR(C168="Hired",C168="Not progressing",C168="Withdrew")),"",TODAY()-J168)</f>
        <v/>
      </c>
      <c r="F168" s="12"/>
      <c r="G168" s="15"/>
      <c r="H168" s="12"/>
      <c r="I168" s="12"/>
      <c r="J168" s="15"/>
      <c r="K168" s="12"/>
      <c r="L168" s="12"/>
      <c r="M168" s="12"/>
      <c r="N168" s="15"/>
      <c r="O168" s="16" t="str">
        <f>IF(N168="","",N168+'Start here'!$C$17)</f>
        <v/>
      </c>
      <c r="P168" s="15"/>
      <c r="Q168" s="16" t="str">
        <f>IF(OR(C168="Not progressing",C168="Withdrew"),IF(J168="","",MAX(J168,N168,P168)+'Start here'!$C$16),IF(C168="Hired","Employee record",""))</f>
        <v/>
      </c>
      <c r="R168" s="12"/>
    </row>
    <row r="169" spans="1:18" x14ac:dyDescent="0.25">
      <c r="A169" s="12"/>
      <c r="B169" s="12"/>
      <c r="C169" s="12"/>
      <c r="D169" s="13" t="str">
        <f>IF(C169="","",IF(AND(ISNUMBER(Q169),N(Q169)&lt;TODAY()),"Past keep-until: delete",IF(AND(N169&lt;&gt;"",P169="",C169&lt;&gt;"Hired",C169&lt;&gt;"Withdrew",N(O169)&lt;TODAY()),"Decision notice overdue",IF(AND(N169&lt;&gt;"",P169="",C169&lt;&gt;"Hired",C169&lt;&gt;"Withdrew",N(O169)-TODAY()&lt;=7),"Decision notice due within 7 days",IF(AND(C169="Not progressing",P169=""),"Send the outcome",IF(OR(C169="Hired",C169="Not progressing",C169="Withdrew"),"",IF(G169="","No next step date",IF(G169&lt;TODAY(),"Next step overdue",IF(N(E169)&gt;='Start here'!$C$18,"Open longer than your limit","")))))))))</f>
        <v/>
      </c>
      <c r="E169" s="14" t="str">
        <f>IF(OR(J169="",C169="",OR(C169="Hired",C169="Not progressing",C169="Withdrew")),"",TODAY()-J169)</f>
        <v/>
      </c>
      <c r="F169" s="12"/>
      <c r="G169" s="15"/>
      <c r="H169" s="12"/>
      <c r="I169" s="12"/>
      <c r="J169" s="15"/>
      <c r="K169" s="12"/>
      <c r="L169" s="12"/>
      <c r="M169" s="12"/>
      <c r="N169" s="15"/>
      <c r="O169" s="16" t="str">
        <f>IF(N169="","",N169+'Start here'!$C$17)</f>
        <v/>
      </c>
      <c r="P169" s="15"/>
      <c r="Q169" s="16" t="str">
        <f>IF(OR(C169="Not progressing",C169="Withdrew"),IF(J169="","",MAX(J169,N169,P169)+'Start here'!$C$16),IF(C169="Hired","Employee record",""))</f>
        <v/>
      </c>
      <c r="R169" s="12"/>
    </row>
    <row r="170" spans="1:18" x14ac:dyDescent="0.25">
      <c r="A170" s="12"/>
      <c r="B170" s="12"/>
      <c r="C170" s="12"/>
      <c r="D170" s="13" t="str">
        <f>IF(C170="","",IF(AND(ISNUMBER(Q170),N(Q170)&lt;TODAY()),"Past keep-until: delete",IF(AND(N170&lt;&gt;"",P170="",C170&lt;&gt;"Hired",C170&lt;&gt;"Withdrew",N(O170)&lt;TODAY()),"Decision notice overdue",IF(AND(N170&lt;&gt;"",P170="",C170&lt;&gt;"Hired",C170&lt;&gt;"Withdrew",N(O170)-TODAY()&lt;=7),"Decision notice due within 7 days",IF(AND(C170="Not progressing",P170=""),"Send the outcome",IF(OR(C170="Hired",C170="Not progressing",C170="Withdrew"),"",IF(G170="","No next step date",IF(G170&lt;TODAY(),"Next step overdue",IF(N(E170)&gt;='Start here'!$C$18,"Open longer than your limit","")))))))))</f>
        <v/>
      </c>
      <c r="E170" s="14" t="str">
        <f>IF(OR(J170="",C170="",OR(C170="Hired",C170="Not progressing",C170="Withdrew")),"",TODAY()-J170)</f>
        <v/>
      </c>
      <c r="F170" s="12"/>
      <c r="G170" s="15"/>
      <c r="H170" s="12"/>
      <c r="I170" s="12"/>
      <c r="J170" s="15"/>
      <c r="K170" s="12"/>
      <c r="L170" s="12"/>
      <c r="M170" s="12"/>
      <c r="N170" s="15"/>
      <c r="O170" s="16" t="str">
        <f>IF(N170="","",N170+'Start here'!$C$17)</f>
        <v/>
      </c>
      <c r="P170" s="15"/>
      <c r="Q170" s="16" t="str">
        <f>IF(OR(C170="Not progressing",C170="Withdrew"),IF(J170="","",MAX(J170,N170,P170)+'Start here'!$C$16),IF(C170="Hired","Employee record",""))</f>
        <v/>
      </c>
      <c r="R170" s="12"/>
    </row>
    <row r="171" spans="1:18" x14ac:dyDescent="0.25">
      <c r="A171" s="12"/>
      <c r="B171" s="12"/>
      <c r="C171" s="12"/>
      <c r="D171" s="13" t="str">
        <f>IF(C171="","",IF(AND(ISNUMBER(Q171),N(Q171)&lt;TODAY()),"Past keep-until: delete",IF(AND(N171&lt;&gt;"",P171="",C171&lt;&gt;"Hired",C171&lt;&gt;"Withdrew",N(O171)&lt;TODAY()),"Decision notice overdue",IF(AND(N171&lt;&gt;"",P171="",C171&lt;&gt;"Hired",C171&lt;&gt;"Withdrew",N(O171)-TODAY()&lt;=7),"Decision notice due within 7 days",IF(AND(C171="Not progressing",P171=""),"Send the outcome",IF(OR(C171="Hired",C171="Not progressing",C171="Withdrew"),"",IF(G171="","No next step date",IF(G171&lt;TODAY(),"Next step overdue",IF(N(E171)&gt;='Start here'!$C$18,"Open longer than your limit","")))))))))</f>
        <v/>
      </c>
      <c r="E171" s="14" t="str">
        <f>IF(OR(J171="",C171="",OR(C171="Hired",C171="Not progressing",C171="Withdrew")),"",TODAY()-J171)</f>
        <v/>
      </c>
      <c r="F171" s="12"/>
      <c r="G171" s="15"/>
      <c r="H171" s="12"/>
      <c r="I171" s="12"/>
      <c r="J171" s="15"/>
      <c r="K171" s="12"/>
      <c r="L171" s="12"/>
      <c r="M171" s="12"/>
      <c r="N171" s="15"/>
      <c r="O171" s="16" t="str">
        <f>IF(N171="","",N171+'Start here'!$C$17)</f>
        <v/>
      </c>
      <c r="P171" s="15"/>
      <c r="Q171" s="16" t="str">
        <f>IF(OR(C171="Not progressing",C171="Withdrew"),IF(J171="","",MAX(J171,N171,P171)+'Start here'!$C$16),IF(C171="Hired","Employee record",""))</f>
        <v/>
      </c>
      <c r="R171" s="12"/>
    </row>
    <row r="172" spans="1:18" x14ac:dyDescent="0.25">
      <c r="A172" s="12"/>
      <c r="B172" s="12"/>
      <c r="C172" s="12"/>
      <c r="D172" s="13" t="str">
        <f>IF(C172="","",IF(AND(ISNUMBER(Q172),N(Q172)&lt;TODAY()),"Past keep-until: delete",IF(AND(N172&lt;&gt;"",P172="",C172&lt;&gt;"Hired",C172&lt;&gt;"Withdrew",N(O172)&lt;TODAY()),"Decision notice overdue",IF(AND(N172&lt;&gt;"",P172="",C172&lt;&gt;"Hired",C172&lt;&gt;"Withdrew",N(O172)-TODAY()&lt;=7),"Decision notice due within 7 days",IF(AND(C172="Not progressing",P172=""),"Send the outcome",IF(OR(C172="Hired",C172="Not progressing",C172="Withdrew"),"",IF(G172="","No next step date",IF(G172&lt;TODAY(),"Next step overdue",IF(N(E172)&gt;='Start here'!$C$18,"Open longer than your limit","")))))))))</f>
        <v/>
      </c>
      <c r="E172" s="14" t="str">
        <f>IF(OR(J172="",C172="",OR(C172="Hired",C172="Not progressing",C172="Withdrew")),"",TODAY()-J172)</f>
        <v/>
      </c>
      <c r="F172" s="12"/>
      <c r="G172" s="15"/>
      <c r="H172" s="12"/>
      <c r="I172" s="12"/>
      <c r="J172" s="15"/>
      <c r="K172" s="12"/>
      <c r="L172" s="12"/>
      <c r="M172" s="12"/>
      <c r="N172" s="15"/>
      <c r="O172" s="16" t="str">
        <f>IF(N172="","",N172+'Start here'!$C$17)</f>
        <v/>
      </c>
      <c r="P172" s="15"/>
      <c r="Q172" s="16" t="str">
        <f>IF(OR(C172="Not progressing",C172="Withdrew"),IF(J172="","",MAX(J172,N172,P172)+'Start here'!$C$16),IF(C172="Hired","Employee record",""))</f>
        <v/>
      </c>
      <c r="R172" s="12"/>
    </row>
    <row r="173" spans="1:18" x14ac:dyDescent="0.25">
      <c r="A173" s="12"/>
      <c r="B173" s="12"/>
      <c r="C173" s="12"/>
      <c r="D173" s="13" t="str">
        <f>IF(C173="","",IF(AND(ISNUMBER(Q173),N(Q173)&lt;TODAY()),"Past keep-until: delete",IF(AND(N173&lt;&gt;"",P173="",C173&lt;&gt;"Hired",C173&lt;&gt;"Withdrew",N(O173)&lt;TODAY()),"Decision notice overdue",IF(AND(N173&lt;&gt;"",P173="",C173&lt;&gt;"Hired",C173&lt;&gt;"Withdrew",N(O173)-TODAY()&lt;=7),"Decision notice due within 7 days",IF(AND(C173="Not progressing",P173=""),"Send the outcome",IF(OR(C173="Hired",C173="Not progressing",C173="Withdrew"),"",IF(G173="","No next step date",IF(G173&lt;TODAY(),"Next step overdue",IF(N(E173)&gt;='Start here'!$C$18,"Open longer than your limit","")))))))))</f>
        <v/>
      </c>
      <c r="E173" s="14" t="str">
        <f>IF(OR(J173="",C173="",OR(C173="Hired",C173="Not progressing",C173="Withdrew")),"",TODAY()-J173)</f>
        <v/>
      </c>
      <c r="F173" s="12"/>
      <c r="G173" s="15"/>
      <c r="H173" s="12"/>
      <c r="I173" s="12"/>
      <c r="J173" s="15"/>
      <c r="K173" s="12"/>
      <c r="L173" s="12"/>
      <c r="M173" s="12"/>
      <c r="N173" s="15"/>
      <c r="O173" s="16" t="str">
        <f>IF(N173="","",N173+'Start here'!$C$17)</f>
        <v/>
      </c>
      <c r="P173" s="15"/>
      <c r="Q173" s="16" t="str">
        <f>IF(OR(C173="Not progressing",C173="Withdrew"),IF(J173="","",MAX(J173,N173,P173)+'Start here'!$C$16),IF(C173="Hired","Employee record",""))</f>
        <v/>
      </c>
      <c r="R173" s="12"/>
    </row>
    <row r="174" spans="1:18" x14ac:dyDescent="0.25">
      <c r="A174" s="12"/>
      <c r="B174" s="12"/>
      <c r="C174" s="12"/>
      <c r="D174" s="13" t="str">
        <f>IF(C174="","",IF(AND(ISNUMBER(Q174),N(Q174)&lt;TODAY()),"Past keep-until: delete",IF(AND(N174&lt;&gt;"",P174="",C174&lt;&gt;"Hired",C174&lt;&gt;"Withdrew",N(O174)&lt;TODAY()),"Decision notice overdue",IF(AND(N174&lt;&gt;"",P174="",C174&lt;&gt;"Hired",C174&lt;&gt;"Withdrew",N(O174)-TODAY()&lt;=7),"Decision notice due within 7 days",IF(AND(C174="Not progressing",P174=""),"Send the outcome",IF(OR(C174="Hired",C174="Not progressing",C174="Withdrew"),"",IF(G174="","No next step date",IF(G174&lt;TODAY(),"Next step overdue",IF(N(E174)&gt;='Start here'!$C$18,"Open longer than your limit","")))))))))</f>
        <v/>
      </c>
      <c r="E174" s="14" t="str">
        <f>IF(OR(J174="",C174="",OR(C174="Hired",C174="Not progressing",C174="Withdrew")),"",TODAY()-J174)</f>
        <v/>
      </c>
      <c r="F174" s="12"/>
      <c r="G174" s="15"/>
      <c r="H174" s="12"/>
      <c r="I174" s="12"/>
      <c r="J174" s="15"/>
      <c r="K174" s="12"/>
      <c r="L174" s="12"/>
      <c r="M174" s="12"/>
      <c r="N174" s="15"/>
      <c r="O174" s="16" t="str">
        <f>IF(N174="","",N174+'Start here'!$C$17)</f>
        <v/>
      </c>
      <c r="P174" s="15"/>
      <c r="Q174" s="16" t="str">
        <f>IF(OR(C174="Not progressing",C174="Withdrew"),IF(J174="","",MAX(J174,N174,P174)+'Start here'!$C$16),IF(C174="Hired","Employee record",""))</f>
        <v/>
      </c>
      <c r="R174" s="12"/>
    </row>
    <row r="175" spans="1:18" x14ac:dyDescent="0.25">
      <c r="A175" s="12"/>
      <c r="B175" s="12"/>
      <c r="C175" s="12"/>
      <c r="D175" s="13" t="str">
        <f>IF(C175="","",IF(AND(ISNUMBER(Q175),N(Q175)&lt;TODAY()),"Past keep-until: delete",IF(AND(N175&lt;&gt;"",P175="",C175&lt;&gt;"Hired",C175&lt;&gt;"Withdrew",N(O175)&lt;TODAY()),"Decision notice overdue",IF(AND(N175&lt;&gt;"",P175="",C175&lt;&gt;"Hired",C175&lt;&gt;"Withdrew",N(O175)-TODAY()&lt;=7),"Decision notice due within 7 days",IF(AND(C175="Not progressing",P175=""),"Send the outcome",IF(OR(C175="Hired",C175="Not progressing",C175="Withdrew"),"",IF(G175="","No next step date",IF(G175&lt;TODAY(),"Next step overdue",IF(N(E175)&gt;='Start here'!$C$18,"Open longer than your limit","")))))))))</f>
        <v/>
      </c>
      <c r="E175" s="14" t="str">
        <f>IF(OR(J175="",C175="",OR(C175="Hired",C175="Not progressing",C175="Withdrew")),"",TODAY()-J175)</f>
        <v/>
      </c>
      <c r="F175" s="12"/>
      <c r="G175" s="15"/>
      <c r="H175" s="12"/>
      <c r="I175" s="12"/>
      <c r="J175" s="15"/>
      <c r="K175" s="12"/>
      <c r="L175" s="12"/>
      <c r="M175" s="12"/>
      <c r="N175" s="15"/>
      <c r="O175" s="16" t="str">
        <f>IF(N175="","",N175+'Start here'!$C$17)</f>
        <v/>
      </c>
      <c r="P175" s="15"/>
      <c r="Q175" s="16" t="str">
        <f>IF(OR(C175="Not progressing",C175="Withdrew"),IF(J175="","",MAX(J175,N175,P175)+'Start here'!$C$16),IF(C175="Hired","Employee record",""))</f>
        <v/>
      </c>
      <c r="R175" s="12"/>
    </row>
    <row r="176" spans="1:18" x14ac:dyDescent="0.25">
      <c r="A176" s="12"/>
      <c r="B176" s="12"/>
      <c r="C176" s="12"/>
      <c r="D176" s="13" t="str">
        <f>IF(C176="","",IF(AND(ISNUMBER(Q176),N(Q176)&lt;TODAY()),"Past keep-until: delete",IF(AND(N176&lt;&gt;"",P176="",C176&lt;&gt;"Hired",C176&lt;&gt;"Withdrew",N(O176)&lt;TODAY()),"Decision notice overdue",IF(AND(N176&lt;&gt;"",P176="",C176&lt;&gt;"Hired",C176&lt;&gt;"Withdrew",N(O176)-TODAY()&lt;=7),"Decision notice due within 7 days",IF(AND(C176="Not progressing",P176=""),"Send the outcome",IF(OR(C176="Hired",C176="Not progressing",C176="Withdrew"),"",IF(G176="","No next step date",IF(G176&lt;TODAY(),"Next step overdue",IF(N(E176)&gt;='Start here'!$C$18,"Open longer than your limit","")))))))))</f>
        <v/>
      </c>
      <c r="E176" s="14" t="str">
        <f>IF(OR(J176="",C176="",OR(C176="Hired",C176="Not progressing",C176="Withdrew")),"",TODAY()-J176)</f>
        <v/>
      </c>
      <c r="F176" s="12"/>
      <c r="G176" s="15"/>
      <c r="H176" s="12"/>
      <c r="I176" s="12"/>
      <c r="J176" s="15"/>
      <c r="K176" s="12"/>
      <c r="L176" s="12"/>
      <c r="M176" s="12"/>
      <c r="N176" s="15"/>
      <c r="O176" s="16" t="str">
        <f>IF(N176="","",N176+'Start here'!$C$17)</f>
        <v/>
      </c>
      <c r="P176" s="15"/>
      <c r="Q176" s="16" t="str">
        <f>IF(OR(C176="Not progressing",C176="Withdrew"),IF(J176="","",MAX(J176,N176,P176)+'Start here'!$C$16),IF(C176="Hired","Employee record",""))</f>
        <v/>
      </c>
      <c r="R176" s="12"/>
    </row>
    <row r="177" spans="1:18" x14ac:dyDescent="0.25">
      <c r="A177" s="12"/>
      <c r="B177" s="12"/>
      <c r="C177" s="12"/>
      <c r="D177" s="13" t="str">
        <f>IF(C177="","",IF(AND(ISNUMBER(Q177),N(Q177)&lt;TODAY()),"Past keep-until: delete",IF(AND(N177&lt;&gt;"",P177="",C177&lt;&gt;"Hired",C177&lt;&gt;"Withdrew",N(O177)&lt;TODAY()),"Decision notice overdue",IF(AND(N177&lt;&gt;"",P177="",C177&lt;&gt;"Hired",C177&lt;&gt;"Withdrew",N(O177)-TODAY()&lt;=7),"Decision notice due within 7 days",IF(AND(C177="Not progressing",P177=""),"Send the outcome",IF(OR(C177="Hired",C177="Not progressing",C177="Withdrew"),"",IF(G177="","No next step date",IF(G177&lt;TODAY(),"Next step overdue",IF(N(E177)&gt;='Start here'!$C$18,"Open longer than your limit","")))))))))</f>
        <v/>
      </c>
      <c r="E177" s="14" t="str">
        <f>IF(OR(J177="",C177="",OR(C177="Hired",C177="Not progressing",C177="Withdrew")),"",TODAY()-J177)</f>
        <v/>
      </c>
      <c r="F177" s="12"/>
      <c r="G177" s="15"/>
      <c r="H177" s="12"/>
      <c r="I177" s="12"/>
      <c r="J177" s="15"/>
      <c r="K177" s="12"/>
      <c r="L177" s="12"/>
      <c r="M177" s="12"/>
      <c r="N177" s="15"/>
      <c r="O177" s="16" t="str">
        <f>IF(N177="","",N177+'Start here'!$C$17)</f>
        <v/>
      </c>
      <c r="P177" s="15"/>
      <c r="Q177" s="16" t="str">
        <f>IF(OR(C177="Not progressing",C177="Withdrew"),IF(J177="","",MAX(J177,N177,P177)+'Start here'!$C$16),IF(C177="Hired","Employee record",""))</f>
        <v/>
      </c>
      <c r="R177" s="12"/>
    </row>
    <row r="178" spans="1:18" x14ac:dyDescent="0.25">
      <c r="A178" s="12"/>
      <c r="B178" s="12"/>
      <c r="C178" s="12"/>
      <c r="D178" s="13" t="str">
        <f>IF(C178="","",IF(AND(ISNUMBER(Q178),N(Q178)&lt;TODAY()),"Past keep-until: delete",IF(AND(N178&lt;&gt;"",P178="",C178&lt;&gt;"Hired",C178&lt;&gt;"Withdrew",N(O178)&lt;TODAY()),"Decision notice overdue",IF(AND(N178&lt;&gt;"",P178="",C178&lt;&gt;"Hired",C178&lt;&gt;"Withdrew",N(O178)-TODAY()&lt;=7),"Decision notice due within 7 days",IF(AND(C178="Not progressing",P178=""),"Send the outcome",IF(OR(C178="Hired",C178="Not progressing",C178="Withdrew"),"",IF(G178="","No next step date",IF(G178&lt;TODAY(),"Next step overdue",IF(N(E178)&gt;='Start here'!$C$18,"Open longer than your limit","")))))))))</f>
        <v/>
      </c>
      <c r="E178" s="14" t="str">
        <f>IF(OR(J178="",C178="",OR(C178="Hired",C178="Not progressing",C178="Withdrew")),"",TODAY()-J178)</f>
        <v/>
      </c>
      <c r="F178" s="12"/>
      <c r="G178" s="15"/>
      <c r="H178" s="12"/>
      <c r="I178" s="12"/>
      <c r="J178" s="15"/>
      <c r="K178" s="12"/>
      <c r="L178" s="12"/>
      <c r="M178" s="12"/>
      <c r="N178" s="15"/>
      <c r="O178" s="16" t="str">
        <f>IF(N178="","",N178+'Start here'!$C$17)</f>
        <v/>
      </c>
      <c r="P178" s="15"/>
      <c r="Q178" s="16" t="str">
        <f>IF(OR(C178="Not progressing",C178="Withdrew"),IF(J178="","",MAX(J178,N178,P178)+'Start here'!$C$16),IF(C178="Hired","Employee record",""))</f>
        <v/>
      </c>
      <c r="R178" s="12"/>
    </row>
    <row r="179" spans="1:18" x14ac:dyDescent="0.25">
      <c r="A179" s="12"/>
      <c r="B179" s="12"/>
      <c r="C179" s="12"/>
      <c r="D179" s="13" t="str">
        <f>IF(C179="","",IF(AND(ISNUMBER(Q179),N(Q179)&lt;TODAY()),"Past keep-until: delete",IF(AND(N179&lt;&gt;"",P179="",C179&lt;&gt;"Hired",C179&lt;&gt;"Withdrew",N(O179)&lt;TODAY()),"Decision notice overdue",IF(AND(N179&lt;&gt;"",P179="",C179&lt;&gt;"Hired",C179&lt;&gt;"Withdrew",N(O179)-TODAY()&lt;=7),"Decision notice due within 7 days",IF(AND(C179="Not progressing",P179=""),"Send the outcome",IF(OR(C179="Hired",C179="Not progressing",C179="Withdrew"),"",IF(G179="","No next step date",IF(G179&lt;TODAY(),"Next step overdue",IF(N(E179)&gt;='Start here'!$C$18,"Open longer than your limit","")))))))))</f>
        <v/>
      </c>
      <c r="E179" s="14" t="str">
        <f>IF(OR(J179="",C179="",OR(C179="Hired",C179="Not progressing",C179="Withdrew")),"",TODAY()-J179)</f>
        <v/>
      </c>
      <c r="F179" s="12"/>
      <c r="G179" s="15"/>
      <c r="H179" s="12"/>
      <c r="I179" s="12"/>
      <c r="J179" s="15"/>
      <c r="K179" s="12"/>
      <c r="L179" s="12"/>
      <c r="M179" s="12"/>
      <c r="N179" s="15"/>
      <c r="O179" s="16" t="str">
        <f>IF(N179="","",N179+'Start here'!$C$17)</f>
        <v/>
      </c>
      <c r="P179" s="15"/>
      <c r="Q179" s="16" t="str">
        <f>IF(OR(C179="Not progressing",C179="Withdrew"),IF(J179="","",MAX(J179,N179,P179)+'Start here'!$C$16),IF(C179="Hired","Employee record",""))</f>
        <v/>
      </c>
      <c r="R179" s="12"/>
    </row>
    <row r="180" spans="1:18" x14ac:dyDescent="0.25">
      <c r="A180" s="12"/>
      <c r="B180" s="12"/>
      <c r="C180" s="12"/>
      <c r="D180" s="13" t="str">
        <f>IF(C180="","",IF(AND(ISNUMBER(Q180),N(Q180)&lt;TODAY()),"Past keep-until: delete",IF(AND(N180&lt;&gt;"",P180="",C180&lt;&gt;"Hired",C180&lt;&gt;"Withdrew",N(O180)&lt;TODAY()),"Decision notice overdue",IF(AND(N180&lt;&gt;"",P180="",C180&lt;&gt;"Hired",C180&lt;&gt;"Withdrew",N(O180)-TODAY()&lt;=7),"Decision notice due within 7 days",IF(AND(C180="Not progressing",P180=""),"Send the outcome",IF(OR(C180="Hired",C180="Not progressing",C180="Withdrew"),"",IF(G180="","No next step date",IF(G180&lt;TODAY(),"Next step overdue",IF(N(E180)&gt;='Start here'!$C$18,"Open longer than your limit","")))))))))</f>
        <v/>
      </c>
      <c r="E180" s="14" t="str">
        <f>IF(OR(J180="",C180="",OR(C180="Hired",C180="Not progressing",C180="Withdrew")),"",TODAY()-J180)</f>
        <v/>
      </c>
      <c r="F180" s="12"/>
      <c r="G180" s="15"/>
      <c r="H180" s="12"/>
      <c r="I180" s="12"/>
      <c r="J180" s="15"/>
      <c r="K180" s="12"/>
      <c r="L180" s="12"/>
      <c r="M180" s="12"/>
      <c r="N180" s="15"/>
      <c r="O180" s="16" t="str">
        <f>IF(N180="","",N180+'Start here'!$C$17)</f>
        <v/>
      </c>
      <c r="P180" s="15"/>
      <c r="Q180" s="16" t="str">
        <f>IF(OR(C180="Not progressing",C180="Withdrew"),IF(J180="","",MAX(J180,N180,P180)+'Start here'!$C$16),IF(C180="Hired","Employee record",""))</f>
        <v/>
      </c>
      <c r="R180" s="12"/>
    </row>
    <row r="181" spans="1:18" x14ac:dyDescent="0.25">
      <c r="A181" s="12"/>
      <c r="B181" s="12"/>
      <c r="C181" s="12"/>
      <c r="D181" s="13" t="str">
        <f>IF(C181="","",IF(AND(ISNUMBER(Q181),N(Q181)&lt;TODAY()),"Past keep-until: delete",IF(AND(N181&lt;&gt;"",P181="",C181&lt;&gt;"Hired",C181&lt;&gt;"Withdrew",N(O181)&lt;TODAY()),"Decision notice overdue",IF(AND(N181&lt;&gt;"",P181="",C181&lt;&gt;"Hired",C181&lt;&gt;"Withdrew",N(O181)-TODAY()&lt;=7),"Decision notice due within 7 days",IF(AND(C181="Not progressing",P181=""),"Send the outcome",IF(OR(C181="Hired",C181="Not progressing",C181="Withdrew"),"",IF(G181="","No next step date",IF(G181&lt;TODAY(),"Next step overdue",IF(N(E181)&gt;='Start here'!$C$18,"Open longer than your limit","")))))))))</f>
        <v/>
      </c>
      <c r="E181" s="14" t="str">
        <f>IF(OR(J181="",C181="",OR(C181="Hired",C181="Not progressing",C181="Withdrew")),"",TODAY()-J181)</f>
        <v/>
      </c>
      <c r="F181" s="12"/>
      <c r="G181" s="15"/>
      <c r="H181" s="12"/>
      <c r="I181" s="12"/>
      <c r="J181" s="15"/>
      <c r="K181" s="12"/>
      <c r="L181" s="12"/>
      <c r="M181" s="12"/>
      <c r="N181" s="15"/>
      <c r="O181" s="16" t="str">
        <f>IF(N181="","",N181+'Start here'!$C$17)</f>
        <v/>
      </c>
      <c r="P181" s="15"/>
      <c r="Q181" s="16" t="str">
        <f>IF(OR(C181="Not progressing",C181="Withdrew"),IF(J181="","",MAX(J181,N181,P181)+'Start here'!$C$16),IF(C181="Hired","Employee record",""))</f>
        <v/>
      </c>
      <c r="R181" s="12"/>
    </row>
    <row r="182" spans="1:18" x14ac:dyDescent="0.25">
      <c r="A182" s="12"/>
      <c r="B182" s="12"/>
      <c r="C182" s="12"/>
      <c r="D182" s="13" t="str">
        <f>IF(C182="","",IF(AND(ISNUMBER(Q182),N(Q182)&lt;TODAY()),"Past keep-until: delete",IF(AND(N182&lt;&gt;"",P182="",C182&lt;&gt;"Hired",C182&lt;&gt;"Withdrew",N(O182)&lt;TODAY()),"Decision notice overdue",IF(AND(N182&lt;&gt;"",P182="",C182&lt;&gt;"Hired",C182&lt;&gt;"Withdrew",N(O182)-TODAY()&lt;=7),"Decision notice due within 7 days",IF(AND(C182="Not progressing",P182=""),"Send the outcome",IF(OR(C182="Hired",C182="Not progressing",C182="Withdrew"),"",IF(G182="","No next step date",IF(G182&lt;TODAY(),"Next step overdue",IF(N(E182)&gt;='Start here'!$C$18,"Open longer than your limit","")))))))))</f>
        <v/>
      </c>
      <c r="E182" s="14" t="str">
        <f>IF(OR(J182="",C182="",OR(C182="Hired",C182="Not progressing",C182="Withdrew")),"",TODAY()-J182)</f>
        <v/>
      </c>
      <c r="F182" s="12"/>
      <c r="G182" s="15"/>
      <c r="H182" s="12"/>
      <c r="I182" s="12"/>
      <c r="J182" s="15"/>
      <c r="K182" s="12"/>
      <c r="L182" s="12"/>
      <c r="M182" s="12"/>
      <c r="N182" s="15"/>
      <c r="O182" s="16" t="str">
        <f>IF(N182="","",N182+'Start here'!$C$17)</f>
        <v/>
      </c>
      <c r="P182" s="15"/>
      <c r="Q182" s="16" t="str">
        <f>IF(OR(C182="Not progressing",C182="Withdrew"),IF(J182="","",MAX(J182,N182,P182)+'Start here'!$C$16),IF(C182="Hired","Employee record",""))</f>
        <v/>
      </c>
      <c r="R182" s="12"/>
    </row>
    <row r="183" spans="1:18" x14ac:dyDescent="0.25">
      <c r="A183" s="12"/>
      <c r="B183" s="12"/>
      <c r="C183" s="12"/>
      <c r="D183" s="13" t="str">
        <f>IF(C183="","",IF(AND(ISNUMBER(Q183),N(Q183)&lt;TODAY()),"Past keep-until: delete",IF(AND(N183&lt;&gt;"",P183="",C183&lt;&gt;"Hired",C183&lt;&gt;"Withdrew",N(O183)&lt;TODAY()),"Decision notice overdue",IF(AND(N183&lt;&gt;"",P183="",C183&lt;&gt;"Hired",C183&lt;&gt;"Withdrew",N(O183)-TODAY()&lt;=7),"Decision notice due within 7 days",IF(AND(C183="Not progressing",P183=""),"Send the outcome",IF(OR(C183="Hired",C183="Not progressing",C183="Withdrew"),"",IF(G183="","No next step date",IF(G183&lt;TODAY(),"Next step overdue",IF(N(E183)&gt;='Start here'!$C$18,"Open longer than your limit","")))))))))</f>
        <v/>
      </c>
      <c r="E183" s="14" t="str">
        <f>IF(OR(J183="",C183="",OR(C183="Hired",C183="Not progressing",C183="Withdrew")),"",TODAY()-J183)</f>
        <v/>
      </c>
      <c r="F183" s="12"/>
      <c r="G183" s="15"/>
      <c r="H183" s="12"/>
      <c r="I183" s="12"/>
      <c r="J183" s="15"/>
      <c r="K183" s="12"/>
      <c r="L183" s="12"/>
      <c r="M183" s="12"/>
      <c r="N183" s="15"/>
      <c r="O183" s="16" t="str">
        <f>IF(N183="","",N183+'Start here'!$C$17)</f>
        <v/>
      </c>
      <c r="P183" s="15"/>
      <c r="Q183" s="16" t="str">
        <f>IF(OR(C183="Not progressing",C183="Withdrew"),IF(J183="","",MAX(J183,N183,P183)+'Start here'!$C$16),IF(C183="Hired","Employee record",""))</f>
        <v/>
      </c>
      <c r="R183" s="12"/>
    </row>
    <row r="184" spans="1:18" x14ac:dyDescent="0.25">
      <c r="A184" s="12"/>
      <c r="B184" s="12"/>
      <c r="C184" s="12"/>
      <c r="D184" s="13" t="str">
        <f>IF(C184="","",IF(AND(ISNUMBER(Q184),N(Q184)&lt;TODAY()),"Past keep-until: delete",IF(AND(N184&lt;&gt;"",P184="",C184&lt;&gt;"Hired",C184&lt;&gt;"Withdrew",N(O184)&lt;TODAY()),"Decision notice overdue",IF(AND(N184&lt;&gt;"",P184="",C184&lt;&gt;"Hired",C184&lt;&gt;"Withdrew",N(O184)-TODAY()&lt;=7),"Decision notice due within 7 days",IF(AND(C184="Not progressing",P184=""),"Send the outcome",IF(OR(C184="Hired",C184="Not progressing",C184="Withdrew"),"",IF(G184="","No next step date",IF(G184&lt;TODAY(),"Next step overdue",IF(N(E184)&gt;='Start here'!$C$18,"Open longer than your limit","")))))))))</f>
        <v/>
      </c>
      <c r="E184" s="14" t="str">
        <f>IF(OR(J184="",C184="",OR(C184="Hired",C184="Not progressing",C184="Withdrew")),"",TODAY()-J184)</f>
        <v/>
      </c>
      <c r="F184" s="12"/>
      <c r="G184" s="15"/>
      <c r="H184" s="12"/>
      <c r="I184" s="12"/>
      <c r="J184" s="15"/>
      <c r="K184" s="12"/>
      <c r="L184" s="12"/>
      <c r="M184" s="12"/>
      <c r="N184" s="15"/>
      <c r="O184" s="16" t="str">
        <f>IF(N184="","",N184+'Start here'!$C$17)</f>
        <v/>
      </c>
      <c r="P184" s="15"/>
      <c r="Q184" s="16" t="str">
        <f>IF(OR(C184="Not progressing",C184="Withdrew"),IF(J184="","",MAX(J184,N184,P184)+'Start here'!$C$16),IF(C184="Hired","Employee record",""))</f>
        <v/>
      </c>
      <c r="R184" s="12"/>
    </row>
    <row r="185" spans="1:18" x14ac:dyDescent="0.25">
      <c r="A185" s="12"/>
      <c r="B185" s="12"/>
      <c r="C185" s="12"/>
      <c r="D185" s="13" t="str">
        <f>IF(C185="","",IF(AND(ISNUMBER(Q185),N(Q185)&lt;TODAY()),"Past keep-until: delete",IF(AND(N185&lt;&gt;"",P185="",C185&lt;&gt;"Hired",C185&lt;&gt;"Withdrew",N(O185)&lt;TODAY()),"Decision notice overdue",IF(AND(N185&lt;&gt;"",P185="",C185&lt;&gt;"Hired",C185&lt;&gt;"Withdrew",N(O185)-TODAY()&lt;=7),"Decision notice due within 7 days",IF(AND(C185="Not progressing",P185=""),"Send the outcome",IF(OR(C185="Hired",C185="Not progressing",C185="Withdrew"),"",IF(G185="","No next step date",IF(G185&lt;TODAY(),"Next step overdue",IF(N(E185)&gt;='Start here'!$C$18,"Open longer than your limit","")))))))))</f>
        <v/>
      </c>
      <c r="E185" s="14" t="str">
        <f>IF(OR(J185="",C185="",OR(C185="Hired",C185="Not progressing",C185="Withdrew")),"",TODAY()-J185)</f>
        <v/>
      </c>
      <c r="F185" s="12"/>
      <c r="G185" s="15"/>
      <c r="H185" s="12"/>
      <c r="I185" s="12"/>
      <c r="J185" s="15"/>
      <c r="K185" s="12"/>
      <c r="L185" s="12"/>
      <c r="M185" s="12"/>
      <c r="N185" s="15"/>
      <c r="O185" s="16" t="str">
        <f>IF(N185="","",N185+'Start here'!$C$17)</f>
        <v/>
      </c>
      <c r="P185" s="15"/>
      <c r="Q185" s="16" t="str">
        <f>IF(OR(C185="Not progressing",C185="Withdrew"),IF(J185="","",MAX(J185,N185,P185)+'Start here'!$C$16),IF(C185="Hired","Employee record",""))</f>
        <v/>
      </c>
      <c r="R185" s="12"/>
    </row>
    <row r="186" spans="1:18" x14ac:dyDescent="0.25">
      <c r="A186" s="12"/>
      <c r="B186" s="12"/>
      <c r="C186" s="12"/>
      <c r="D186" s="13" t="str">
        <f>IF(C186="","",IF(AND(ISNUMBER(Q186),N(Q186)&lt;TODAY()),"Past keep-until: delete",IF(AND(N186&lt;&gt;"",P186="",C186&lt;&gt;"Hired",C186&lt;&gt;"Withdrew",N(O186)&lt;TODAY()),"Decision notice overdue",IF(AND(N186&lt;&gt;"",P186="",C186&lt;&gt;"Hired",C186&lt;&gt;"Withdrew",N(O186)-TODAY()&lt;=7),"Decision notice due within 7 days",IF(AND(C186="Not progressing",P186=""),"Send the outcome",IF(OR(C186="Hired",C186="Not progressing",C186="Withdrew"),"",IF(G186="","No next step date",IF(G186&lt;TODAY(),"Next step overdue",IF(N(E186)&gt;='Start here'!$C$18,"Open longer than your limit","")))))))))</f>
        <v/>
      </c>
      <c r="E186" s="14" t="str">
        <f>IF(OR(J186="",C186="",OR(C186="Hired",C186="Not progressing",C186="Withdrew")),"",TODAY()-J186)</f>
        <v/>
      </c>
      <c r="F186" s="12"/>
      <c r="G186" s="15"/>
      <c r="H186" s="12"/>
      <c r="I186" s="12"/>
      <c r="J186" s="15"/>
      <c r="K186" s="12"/>
      <c r="L186" s="12"/>
      <c r="M186" s="12"/>
      <c r="N186" s="15"/>
      <c r="O186" s="16" t="str">
        <f>IF(N186="","",N186+'Start here'!$C$17)</f>
        <v/>
      </c>
      <c r="P186" s="15"/>
      <c r="Q186" s="16" t="str">
        <f>IF(OR(C186="Not progressing",C186="Withdrew"),IF(J186="","",MAX(J186,N186,P186)+'Start here'!$C$16),IF(C186="Hired","Employee record",""))</f>
        <v/>
      </c>
      <c r="R186" s="12"/>
    </row>
    <row r="187" spans="1:18" x14ac:dyDescent="0.25">
      <c r="A187" s="12"/>
      <c r="B187" s="12"/>
      <c r="C187" s="12"/>
      <c r="D187" s="13" t="str">
        <f>IF(C187="","",IF(AND(ISNUMBER(Q187),N(Q187)&lt;TODAY()),"Past keep-until: delete",IF(AND(N187&lt;&gt;"",P187="",C187&lt;&gt;"Hired",C187&lt;&gt;"Withdrew",N(O187)&lt;TODAY()),"Decision notice overdue",IF(AND(N187&lt;&gt;"",P187="",C187&lt;&gt;"Hired",C187&lt;&gt;"Withdrew",N(O187)-TODAY()&lt;=7),"Decision notice due within 7 days",IF(AND(C187="Not progressing",P187=""),"Send the outcome",IF(OR(C187="Hired",C187="Not progressing",C187="Withdrew"),"",IF(G187="","No next step date",IF(G187&lt;TODAY(),"Next step overdue",IF(N(E187)&gt;='Start here'!$C$18,"Open longer than your limit","")))))))))</f>
        <v/>
      </c>
      <c r="E187" s="14" t="str">
        <f>IF(OR(J187="",C187="",OR(C187="Hired",C187="Not progressing",C187="Withdrew")),"",TODAY()-J187)</f>
        <v/>
      </c>
      <c r="F187" s="12"/>
      <c r="G187" s="15"/>
      <c r="H187" s="12"/>
      <c r="I187" s="12"/>
      <c r="J187" s="15"/>
      <c r="K187" s="12"/>
      <c r="L187" s="12"/>
      <c r="M187" s="12"/>
      <c r="N187" s="15"/>
      <c r="O187" s="16" t="str">
        <f>IF(N187="","",N187+'Start here'!$C$17)</f>
        <v/>
      </c>
      <c r="P187" s="15"/>
      <c r="Q187" s="16" t="str">
        <f>IF(OR(C187="Not progressing",C187="Withdrew"),IF(J187="","",MAX(J187,N187,P187)+'Start here'!$C$16),IF(C187="Hired","Employee record",""))</f>
        <v/>
      </c>
      <c r="R187" s="12"/>
    </row>
    <row r="188" spans="1:18" x14ac:dyDescent="0.25">
      <c r="A188" s="12"/>
      <c r="B188" s="12"/>
      <c r="C188" s="12"/>
      <c r="D188" s="13" t="str">
        <f>IF(C188="","",IF(AND(ISNUMBER(Q188),N(Q188)&lt;TODAY()),"Past keep-until: delete",IF(AND(N188&lt;&gt;"",P188="",C188&lt;&gt;"Hired",C188&lt;&gt;"Withdrew",N(O188)&lt;TODAY()),"Decision notice overdue",IF(AND(N188&lt;&gt;"",P188="",C188&lt;&gt;"Hired",C188&lt;&gt;"Withdrew",N(O188)-TODAY()&lt;=7),"Decision notice due within 7 days",IF(AND(C188="Not progressing",P188=""),"Send the outcome",IF(OR(C188="Hired",C188="Not progressing",C188="Withdrew"),"",IF(G188="","No next step date",IF(G188&lt;TODAY(),"Next step overdue",IF(N(E188)&gt;='Start here'!$C$18,"Open longer than your limit","")))))))))</f>
        <v/>
      </c>
      <c r="E188" s="14" t="str">
        <f>IF(OR(J188="",C188="",OR(C188="Hired",C188="Not progressing",C188="Withdrew")),"",TODAY()-J188)</f>
        <v/>
      </c>
      <c r="F188" s="12"/>
      <c r="G188" s="15"/>
      <c r="H188" s="12"/>
      <c r="I188" s="12"/>
      <c r="J188" s="15"/>
      <c r="K188" s="12"/>
      <c r="L188" s="12"/>
      <c r="M188" s="12"/>
      <c r="N188" s="15"/>
      <c r="O188" s="16" t="str">
        <f>IF(N188="","",N188+'Start here'!$C$17)</f>
        <v/>
      </c>
      <c r="P188" s="15"/>
      <c r="Q188" s="16" t="str">
        <f>IF(OR(C188="Not progressing",C188="Withdrew"),IF(J188="","",MAX(J188,N188,P188)+'Start here'!$C$16),IF(C188="Hired","Employee record",""))</f>
        <v/>
      </c>
      <c r="R188" s="12"/>
    </row>
    <row r="189" spans="1:18" x14ac:dyDescent="0.25">
      <c r="A189" s="12"/>
      <c r="B189" s="12"/>
      <c r="C189" s="12"/>
      <c r="D189" s="13" t="str">
        <f>IF(C189="","",IF(AND(ISNUMBER(Q189),N(Q189)&lt;TODAY()),"Past keep-until: delete",IF(AND(N189&lt;&gt;"",P189="",C189&lt;&gt;"Hired",C189&lt;&gt;"Withdrew",N(O189)&lt;TODAY()),"Decision notice overdue",IF(AND(N189&lt;&gt;"",P189="",C189&lt;&gt;"Hired",C189&lt;&gt;"Withdrew",N(O189)-TODAY()&lt;=7),"Decision notice due within 7 days",IF(AND(C189="Not progressing",P189=""),"Send the outcome",IF(OR(C189="Hired",C189="Not progressing",C189="Withdrew"),"",IF(G189="","No next step date",IF(G189&lt;TODAY(),"Next step overdue",IF(N(E189)&gt;='Start here'!$C$18,"Open longer than your limit","")))))))))</f>
        <v/>
      </c>
      <c r="E189" s="14" t="str">
        <f>IF(OR(J189="",C189="",OR(C189="Hired",C189="Not progressing",C189="Withdrew")),"",TODAY()-J189)</f>
        <v/>
      </c>
      <c r="F189" s="12"/>
      <c r="G189" s="15"/>
      <c r="H189" s="12"/>
      <c r="I189" s="12"/>
      <c r="J189" s="15"/>
      <c r="K189" s="12"/>
      <c r="L189" s="12"/>
      <c r="M189" s="12"/>
      <c r="N189" s="15"/>
      <c r="O189" s="16" t="str">
        <f>IF(N189="","",N189+'Start here'!$C$17)</f>
        <v/>
      </c>
      <c r="P189" s="15"/>
      <c r="Q189" s="16" t="str">
        <f>IF(OR(C189="Not progressing",C189="Withdrew"),IF(J189="","",MAX(J189,N189,P189)+'Start here'!$C$16),IF(C189="Hired","Employee record",""))</f>
        <v/>
      </c>
      <c r="R189" s="12"/>
    </row>
    <row r="190" spans="1:18" x14ac:dyDescent="0.25">
      <c r="A190" s="12"/>
      <c r="B190" s="12"/>
      <c r="C190" s="12"/>
      <c r="D190" s="13" t="str">
        <f>IF(C190="","",IF(AND(ISNUMBER(Q190),N(Q190)&lt;TODAY()),"Past keep-until: delete",IF(AND(N190&lt;&gt;"",P190="",C190&lt;&gt;"Hired",C190&lt;&gt;"Withdrew",N(O190)&lt;TODAY()),"Decision notice overdue",IF(AND(N190&lt;&gt;"",P190="",C190&lt;&gt;"Hired",C190&lt;&gt;"Withdrew",N(O190)-TODAY()&lt;=7),"Decision notice due within 7 days",IF(AND(C190="Not progressing",P190=""),"Send the outcome",IF(OR(C190="Hired",C190="Not progressing",C190="Withdrew"),"",IF(G190="","No next step date",IF(G190&lt;TODAY(),"Next step overdue",IF(N(E190)&gt;='Start here'!$C$18,"Open longer than your limit","")))))))))</f>
        <v/>
      </c>
      <c r="E190" s="14" t="str">
        <f>IF(OR(J190="",C190="",OR(C190="Hired",C190="Not progressing",C190="Withdrew")),"",TODAY()-J190)</f>
        <v/>
      </c>
      <c r="F190" s="12"/>
      <c r="G190" s="15"/>
      <c r="H190" s="12"/>
      <c r="I190" s="12"/>
      <c r="J190" s="15"/>
      <c r="K190" s="12"/>
      <c r="L190" s="12"/>
      <c r="M190" s="12"/>
      <c r="N190" s="15"/>
      <c r="O190" s="16" t="str">
        <f>IF(N190="","",N190+'Start here'!$C$17)</f>
        <v/>
      </c>
      <c r="P190" s="15"/>
      <c r="Q190" s="16" t="str">
        <f>IF(OR(C190="Not progressing",C190="Withdrew"),IF(J190="","",MAX(J190,N190,P190)+'Start here'!$C$16),IF(C190="Hired","Employee record",""))</f>
        <v/>
      </c>
      <c r="R190" s="12"/>
    </row>
    <row r="191" spans="1:18" x14ac:dyDescent="0.25">
      <c r="A191" s="12"/>
      <c r="B191" s="12"/>
      <c r="C191" s="12"/>
      <c r="D191" s="13" t="str">
        <f>IF(C191="","",IF(AND(ISNUMBER(Q191),N(Q191)&lt;TODAY()),"Past keep-until: delete",IF(AND(N191&lt;&gt;"",P191="",C191&lt;&gt;"Hired",C191&lt;&gt;"Withdrew",N(O191)&lt;TODAY()),"Decision notice overdue",IF(AND(N191&lt;&gt;"",P191="",C191&lt;&gt;"Hired",C191&lt;&gt;"Withdrew",N(O191)-TODAY()&lt;=7),"Decision notice due within 7 days",IF(AND(C191="Not progressing",P191=""),"Send the outcome",IF(OR(C191="Hired",C191="Not progressing",C191="Withdrew"),"",IF(G191="","No next step date",IF(G191&lt;TODAY(),"Next step overdue",IF(N(E191)&gt;='Start here'!$C$18,"Open longer than your limit","")))))))))</f>
        <v/>
      </c>
      <c r="E191" s="14" t="str">
        <f>IF(OR(J191="",C191="",OR(C191="Hired",C191="Not progressing",C191="Withdrew")),"",TODAY()-J191)</f>
        <v/>
      </c>
      <c r="F191" s="12"/>
      <c r="G191" s="15"/>
      <c r="H191" s="12"/>
      <c r="I191" s="12"/>
      <c r="J191" s="15"/>
      <c r="K191" s="12"/>
      <c r="L191" s="12"/>
      <c r="M191" s="12"/>
      <c r="N191" s="15"/>
      <c r="O191" s="16" t="str">
        <f>IF(N191="","",N191+'Start here'!$C$17)</f>
        <v/>
      </c>
      <c r="P191" s="15"/>
      <c r="Q191" s="16" t="str">
        <f>IF(OR(C191="Not progressing",C191="Withdrew"),IF(J191="","",MAX(J191,N191,P191)+'Start here'!$C$16),IF(C191="Hired","Employee record",""))</f>
        <v/>
      </c>
      <c r="R191" s="12"/>
    </row>
    <row r="192" spans="1:18" x14ac:dyDescent="0.25">
      <c r="A192" s="12"/>
      <c r="B192" s="12"/>
      <c r="C192" s="12"/>
      <c r="D192" s="13" t="str">
        <f>IF(C192="","",IF(AND(ISNUMBER(Q192),N(Q192)&lt;TODAY()),"Past keep-until: delete",IF(AND(N192&lt;&gt;"",P192="",C192&lt;&gt;"Hired",C192&lt;&gt;"Withdrew",N(O192)&lt;TODAY()),"Decision notice overdue",IF(AND(N192&lt;&gt;"",P192="",C192&lt;&gt;"Hired",C192&lt;&gt;"Withdrew",N(O192)-TODAY()&lt;=7),"Decision notice due within 7 days",IF(AND(C192="Not progressing",P192=""),"Send the outcome",IF(OR(C192="Hired",C192="Not progressing",C192="Withdrew"),"",IF(G192="","No next step date",IF(G192&lt;TODAY(),"Next step overdue",IF(N(E192)&gt;='Start here'!$C$18,"Open longer than your limit","")))))))))</f>
        <v/>
      </c>
      <c r="E192" s="14" t="str">
        <f>IF(OR(J192="",C192="",OR(C192="Hired",C192="Not progressing",C192="Withdrew")),"",TODAY()-J192)</f>
        <v/>
      </c>
      <c r="F192" s="12"/>
      <c r="G192" s="15"/>
      <c r="H192" s="12"/>
      <c r="I192" s="12"/>
      <c r="J192" s="15"/>
      <c r="K192" s="12"/>
      <c r="L192" s="12"/>
      <c r="M192" s="12"/>
      <c r="N192" s="15"/>
      <c r="O192" s="16" t="str">
        <f>IF(N192="","",N192+'Start here'!$C$17)</f>
        <v/>
      </c>
      <c r="P192" s="15"/>
      <c r="Q192" s="16" t="str">
        <f>IF(OR(C192="Not progressing",C192="Withdrew"),IF(J192="","",MAX(J192,N192,P192)+'Start here'!$C$16),IF(C192="Hired","Employee record",""))</f>
        <v/>
      </c>
      <c r="R192" s="12"/>
    </row>
    <row r="193" spans="1:18" x14ac:dyDescent="0.25">
      <c r="A193" s="12"/>
      <c r="B193" s="12"/>
      <c r="C193" s="12"/>
      <c r="D193" s="13" t="str">
        <f>IF(C193="","",IF(AND(ISNUMBER(Q193),N(Q193)&lt;TODAY()),"Past keep-until: delete",IF(AND(N193&lt;&gt;"",P193="",C193&lt;&gt;"Hired",C193&lt;&gt;"Withdrew",N(O193)&lt;TODAY()),"Decision notice overdue",IF(AND(N193&lt;&gt;"",P193="",C193&lt;&gt;"Hired",C193&lt;&gt;"Withdrew",N(O193)-TODAY()&lt;=7),"Decision notice due within 7 days",IF(AND(C193="Not progressing",P193=""),"Send the outcome",IF(OR(C193="Hired",C193="Not progressing",C193="Withdrew"),"",IF(G193="","No next step date",IF(G193&lt;TODAY(),"Next step overdue",IF(N(E193)&gt;='Start here'!$C$18,"Open longer than your limit","")))))))))</f>
        <v/>
      </c>
      <c r="E193" s="14" t="str">
        <f>IF(OR(J193="",C193="",OR(C193="Hired",C193="Not progressing",C193="Withdrew")),"",TODAY()-J193)</f>
        <v/>
      </c>
      <c r="F193" s="12"/>
      <c r="G193" s="15"/>
      <c r="H193" s="12"/>
      <c r="I193" s="12"/>
      <c r="J193" s="15"/>
      <c r="K193" s="12"/>
      <c r="L193" s="12"/>
      <c r="M193" s="12"/>
      <c r="N193" s="15"/>
      <c r="O193" s="16" t="str">
        <f>IF(N193="","",N193+'Start here'!$C$17)</f>
        <v/>
      </c>
      <c r="P193" s="15"/>
      <c r="Q193" s="16" t="str">
        <f>IF(OR(C193="Not progressing",C193="Withdrew"),IF(J193="","",MAX(J193,N193,P193)+'Start here'!$C$16),IF(C193="Hired","Employee record",""))</f>
        <v/>
      </c>
      <c r="R193" s="12"/>
    </row>
    <row r="194" spans="1:18" x14ac:dyDescent="0.25">
      <c r="A194" s="12"/>
      <c r="B194" s="12"/>
      <c r="C194" s="12"/>
      <c r="D194" s="13" t="str">
        <f>IF(C194="","",IF(AND(ISNUMBER(Q194),N(Q194)&lt;TODAY()),"Past keep-until: delete",IF(AND(N194&lt;&gt;"",P194="",C194&lt;&gt;"Hired",C194&lt;&gt;"Withdrew",N(O194)&lt;TODAY()),"Decision notice overdue",IF(AND(N194&lt;&gt;"",P194="",C194&lt;&gt;"Hired",C194&lt;&gt;"Withdrew",N(O194)-TODAY()&lt;=7),"Decision notice due within 7 days",IF(AND(C194="Not progressing",P194=""),"Send the outcome",IF(OR(C194="Hired",C194="Not progressing",C194="Withdrew"),"",IF(G194="","No next step date",IF(G194&lt;TODAY(),"Next step overdue",IF(N(E194)&gt;='Start here'!$C$18,"Open longer than your limit","")))))))))</f>
        <v/>
      </c>
      <c r="E194" s="14" t="str">
        <f>IF(OR(J194="",C194="",OR(C194="Hired",C194="Not progressing",C194="Withdrew")),"",TODAY()-J194)</f>
        <v/>
      </c>
      <c r="F194" s="12"/>
      <c r="G194" s="15"/>
      <c r="H194" s="12"/>
      <c r="I194" s="12"/>
      <c r="J194" s="15"/>
      <c r="K194" s="12"/>
      <c r="L194" s="12"/>
      <c r="M194" s="12"/>
      <c r="N194" s="15"/>
      <c r="O194" s="16" t="str">
        <f>IF(N194="","",N194+'Start here'!$C$17)</f>
        <v/>
      </c>
      <c r="P194" s="15"/>
      <c r="Q194" s="16" t="str">
        <f>IF(OR(C194="Not progressing",C194="Withdrew"),IF(J194="","",MAX(J194,N194,P194)+'Start here'!$C$16),IF(C194="Hired","Employee record",""))</f>
        <v/>
      </c>
      <c r="R194" s="12"/>
    </row>
    <row r="195" spans="1:18" x14ac:dyDescent="0.25">
      <c r="A195" s="12"/>
      <c r="B195" s="12"/>
      <c r="C195" s="12"/>
      <c r="D195" s="13" t="str">
        <f>IF(C195="","",IF(AND(ISNUMBER(Q195),N(Q195)&lt;TODAY()),"Past keep-until: delete",IF(AND(N195&lt;&gt;"",P195="",C195&lt;&gt;"Hired",C195&lt;&gt;"Withdrew",N(O195)&lt;TODAY()),"Decision notice overdue",IF(AND(N195&lt;&gt;"",P195="",C195&lt;&gt;"Hired",C195&lt;&gt;"Withdrew",N(O195)-TODAY()&lt;=7),"Decision notice due within 7 days",IF(AND(C195="Not progressing",P195=""),"Send the outcome",IF(OR(C195="Hired",C195="Not progressing",C195="Withdrew"),"",IF(G195="","No next step date",IF(G195&lt;TODAY(),"Next step overdue",IF(N(E195)&gt;='Start here'!$C$18,"Open longer than your limit","")))))))))</f>
        <v/>
      </c>
      <c r="E195" s="14" t="str">
        <f>IF(OR(J195="",C195="",OR(C195="Hired",C195="Not progressing",C195="Withdrew")),"",TODAY()-J195)</f>
        <v/>
      </c>
      <c r="F195" s="12"/>
      <c r="G195" s="15"/>
      <c r="H195" s="12"/>
      <c r="I195" s="12"/>
      <c r="J195" s="15"/>
      <c r="K195" s="12"/>
      <c r="L195" s="12"/>
      <c r="M195" s="12"/>
      <c r="N195" s="15"/>
      <c r="O195" s="16" t="str">
        <f>IF(N195="","",N195+'Start here'!$C$17)</f>
        <v/>
      </c>
      <c r="P195" s="15"/>
      <c r="Q195" s="16" t="str">
        <f>IF(OR(C195="Not progressing",C195="Withdrew"),IF(J195="","",MAX(J195,N195,P195)+'Start here'!$C$16),IF(C195="Hired","Employee record",""))</f>
        <v/>
      </c>
      <c r="R195" s="12"/>
    </row>
    <row r="196" spans="1:18" x14ac:dyDescent="0.25">
      <c r="A196" s="12"/>
      <c r="B196" s="12"/>
      <c r="C196" s="12"/>
      <c r="D196" s="13" t="str">
        <f>IF(C196="","",IF(AND(ISNUMBER(Q196),N(Q196)&lt;TODAY()),"Past keep-until: delete",IF(AND(N196&lt;&gt;"",P196="",C196&lt;&gt;"Hired",C196&lt;&gt;"Withdrew",N(O196)&lt;TODAY()),"Decision notice overdue",IF(AND(N196&lt;&gt;"",P196="",C196&lt;&gt;"Hired",C196&lt;&gt;"Withdrew",N(O196)-TODAY()&lt;=7),"Decision notice due within 7 days",IF(AND(C196="Not progressing",P196=""),"Send the outcome",IF(OR(C196="Hired",C196="Not progressing",C196="Withdrew"),"",IF(G196="","No next step date",IF(G196&lt;TODAY(),"Next step overdue",IF(N(E196)&gt;='Start here'!$C$18,"Open longer than your limit","")))))))))</f>
        <v/>
      </c>
      <c r="E196" s="14" t="str">
        <f>IF(OR(J196="",C196="",OR(C196="Hired",C196="Not progressing",C196="Withdrew")),"",TODAY()-J196)</f>
        <v/>
      </c>
      <c r="F196" s="12"/>
      <c r="G196" s="15"/>
      <c r="H196" s="12"/>
      <c r="I196" s="12"/>
      <c r="J196" s="15"/>
      <c r="K196" s="12"/>
      <c r="L196" s="12"/>
      <c r="M196" s="12"/>
      <c r="N196" s="15"/>
      <c r="O196" s="16" t="str">
        <f>IF(N196="","",N196+'Start here'!$C$17)</f>
        <v/>
      </c>
      <c r="P196" s="15"/>
      <c r="Q196" s="16" t="str">
        <f>IF(OR(C196="Not progressing",C196="Withdrew"),IF(J196="","",MAX(J196,N196,P196)+'Start here'!$C$16),IF(C196="Hired","Employee record",""))</f>
        <v/>
      </c>
      <c r="R196" s="12"/>
    </row>
    <row r="197" spans="1:18" x14ac:dyDescent="0.25">
      <c r="A197" s="12"/>
      <c r="B197" s="12"/>
      <c r="C197" s="12"/>
      <c r="D197" s="13" t="str">
        <f>IF(C197="","",IF(AND(ISNUMBER(Q197),N(Q197)&lt;TODAY()),"Past keep-until: delete",IF(AND(N197&lt;&gt;"",P197="",C197&lt;&gt;"Hired",C197&lt;&gt;"Withdrew",N(O197)&lt;TODAY()),"Decision notice overdue",IF(AND(N197&lt;&gt;"",P197="",C197&lt;&gt;"Hired",C197&lt;&gt;"Withdrew",N(O197)-TODAY()&lt;=7),"Decision notice due within 7 days",IF(AND(C197="Not progressing",P197=""),"Send the outcome",IF(OR(C197="Hired",C197="Not progressing",C197="Withdrew"),"",IF(G197="","No next step date",IF(G197&lt;TODAY(),"Next step overdue",IF(N(E197)&gt;='Start here'!$C$18,"Open longer than your limit","")))))))))</f>
        <v/>
      </c>
      <c r="E197" s="14" t="str">
        <f>IF(OR(J197="",C197="",OR(C197="Hired",C197="Not progressing",C197="Withdrew")),"",TODAY()-J197)</f>
        <v/>
      </c>
      <c r="F197" s="12"/>
      <c r="G197" s="15"/>
      <c r="H197" s="12"/>
      <c r="I197" s="12"/>
      <c r="J197" s="15"/>
      <c r="K197" s="12"/>
      <c r="L197" s="12"/>
      <c r="M197" s="12"/>
      <c r="N197" s="15"/>
      <c r="O197" s="16" t="str">
        <f>IF(N197="","",N197+'Start here'!$C$17)</f>
        <v/>
      </c>
      <c r="P197" s="15"/>
      <c r="Q197" s="16" t="str">
        <f>IF(OR(C197="Not progressing",C197="Withdrew"),IF(J197="","",MAX(J197,N197,P197)+'Start here'!$C$16),IF(C197="Hired","Employee record",""))</f>
        <v/>
      </c>
      <c r="R197" s="12"/>
    </row>
    <row r="198" spans="1:18" x14ac:dyDescent="0.25">
      <c r="A198" s="12"/>
      <c r="B198" s="12"/>
      <c r="C198" s="12"/>
      <c r="D198" s="13" t="str">
        <f>IF(C198="","",IF(AND(ISNUMBER(Q198),N(Q198)&lt;TODAY()),"Past keep-until: delete",IF(AND(N198&lt;&gt;"",P198="",C198&lt;&gt;"Hired",C198&lt;&gt;"Withdrew",N(O198)&lt;TODAY()),"Decision notice overdue",IF(AND(N198&lt;&gt;"",P198="",C198&lt;&gt;"Hired",C198&lt;&gt;"Withdrew",N(O198)-TODAY()&lt;=7),"Decision notice due within 7 days",IF(AND(C198="Not progressing",P198=""),"Send the outcome",IF(OR(C198="Hired",C198="Not progressing",C198="Withdrew"),"",IF(G198="","No next step date",IF(G198&lt;TODAY(),"Next step overdue",IF(N(E198)&gt;='Start here'!$C$18,"Open longer than your limit","")))))))))</f>
        <v/>
      </c>
      <c r="E198" s="14" t="str">
        <f>IF(OR(J198="",C198="",OR(C198="Hired",C198="Not progressing",C198="Withdrew")),"",TODAY()-J198)</f>
        <v/>
      </c>
      <c r="F198" s="12"/>
      <c r="G198" s="15"/>
      <c r="H198" s="12"/>
      <c r="I198" s="12"/>
      <c r="J198" s="15"/>
      <c r="K198" s="12"/>
      <c r="L198" s="12"/>
      <c r="M198" s="12"/>
      <c r="N198" s="15"/>
      <c r="O198" s="16" t="str">
        <f>IF(N198="","",N198+'Start here'!$C$17)</f>
        <v/>
      </c>
      <c r="P198" s="15"/>
      <c r="Q198" s="16" t="str">
        <f>IF(OR(C198="Not progressing",C198="Withdrew"),IF(J198="","",MAX(J198,N198,P198)+'Start here'!$C$16),IF(C198="Hired","Employee record",""))</f>
        <v/>
      </c>
      <c r="R198" s="12"/>
    </row>
    <row r="199" spans="1:18" x14ac:dyDescent="0.25">
      <c r="A199" s="12"/>
      <c r="B199" s="12"/>
      <c r="C199" s="12"/>
      <c r="D199" s="13" t="str">
        <f>IF(C199="","",IF(AND(ISNUMBER(Q199),N(Q199)&lt;TODAY()),"Past keep-until: delete",IF(AND(N199&lt;&gt;"",P199="",C199&lt;&gt;"Hired",C199&lt;&gt;"Withdrew",N(O199)&lt;TODAY()),"Decision notice overdue",IF(AND(N199&lt;&gt;"",P199="",C199&lt;&gt;"Hired",C199&lt;&gt;"Withdrew",N(O199)-TODAY()&lt;=7),"Decision notice due within 7 days",IF(AND(C199="Not progressing",P199=""),"Send the outcome",IF(OR(C199="Hired",C199="Not progressing",C199="Withdrew"),"",IF(G199="","No next step date",IF(G199&lt;TODAY(),"Next step overdue",IF(N(E199)&gt;='Start here'!$C$18,"Open longer than your limit","")))))))))</f>
        <v/>
      </c>
      <c r="E199" s="14" t="str">
        <f>IF(OR(J199="",C199="",OR(C199="Hired",C199="Not progressing",C199="Withdrew")),"",TODAY()-J199)</f>
        <v/>
      </c>
      <c r="F199" s="12"/>
      <c r="G199" s="15"/>
      <c r="H199" s="12"/>
      <c r="I199" s="12"/>
      <c r="J199" s="15"/>
      <c r="K199" s="12"/>
      <c r="L199" s="12"/>
      <c r="M199" s="12"/>
      <c r="N199" s="15"/>
      <c r="O199" s="16" t="str">
        <f>IF(N199="","",N199+'Start here'!$C$17)</f>
        <v/>
      </c>
      <c r="P199" s="15"/>
      <c r="Q199" s="16" t="str">
        <f>IF(OR(C199="Not progressing",C199="Withdrew"),IF(J199="","",MAX(J199,N199,P199)+'Start here'!$C$16),IF(C199="Hired","Employee record",""))</f>
        <v/>
      </c>
      <c r="R199" s="12"/>
    </row>
    <row r="200" spans="1:18" x14ac:dyDescent="0.25">
      <c r="A200" s="12"/>
      <c r="B200" s="12"/>
      <c r="C200" s="12"/>
      <c r="D200" s="13" t="str">
        <f>IF(C200="","",IF(AND(ISNUMBER(Q200),N(Q200)&lt;TODAY()),"Past keep-until: delete",IF(AND(N200&lt;&gt;"",P200="",C200&lt;&gt;"Hired",C200&lt;&gt;"Withdrew",N(O200)&lt;TODAY()),"Decision notice overdue",IF(AND(N200&lt;&gt;"",P200="",C200&lt;&gt;"Hired",C200&lt;&gt;"Withdrew",N(O200)-TODAY()&lt;=7),"Decision notice due within 7 days",IF(AND(C200="Not progressing",P200=""),"Send the outcome",IF(OR(C200="Hired",C200="Not progressing",C200="Withdrew"),"",IF(G200="","No next step date",IF(G200&lt;TODAY(),"Next step overdue",IF(N(E200)&gt;='Start here'!$C$18,"Open longer than your limit","")))))))))</f>
        <v/>
      </c>
      <c r="E200" s="14" t="str">
        <f>IF(OR(J200="",C200="",OR(C200="Hired",C200="Not progressing",C200="Withdrew")),"",TODAY()-J200)</f>
        <v/>
      </c>
      <c r="F200" s="12"/>
      <c r="G200" s="15"/>
      <c r="H200" s="12"/>
      <c r="I200" s="12"/>
      <c r="J200" s="15"/>
      <c r="K200" s="12"/>
      <c r="L200" s="12"/>
      <c r="M200" s="12"/>
      <c r="N200" s="15"/>
      <c r="O200" s="16" t="str">
        <f>IF(N200="","",N200+'Start here'!$C$17)</f>
        <v/>
      </c>
      <c r="P200" s="15"/>
      <c r="Q200" s="16" t="str">
        <f>IF(OR(C200="Not progressing",C200="Withdrew"),IF(J200="","",MAX(J200,N200,P200)+'Start here'!$C$16),IF(C200="Hired","Employee record",""))</f>
        <v/>
      </c>
      <c r="R200" s="12"/>
    </row>
    <row r="201" spans="1:18" x14ac:dyDescent="0.25">
      <c r="A201" s="12"/>
      <c r="B201" s="12"/>
      <c r="C201" s="12"/>
      <c r="D201" s="13" t="str">
        <f>IF(C201="","",IF(AND(ISNUMBER(Q201),N(Q201)&lt;TODAY()),"Past keep-until: delete",IF(AND(N201&lt;&gt;"",P201="",C201&lt;&gt;"Hired",C201&lt;&gt;"Withdrew",N(O201)&lt;TODAY()),"Decision notice overdue",IF(AND(N201&lt;&gt;"",P201="",C201&lt;&gt;"Hired",C201&lt;&gt;"Withdrew",N(O201)-TODAY()&lt;=7),"Decision notice due within 7 days",IF(AND(C201="Not progressing",P201=""),"Send the outcome",IF(OR(C201="Hired",C201="Not progressing",C201="Withdrew"),"",IF(G201="","No next step date",IF(G201&lt;TODAY(),"Next step overdue",IF(N(E201)&gt;='Start here'!$C$18,"Open longer than your limit","")))))))))</f>
        <v/>
      </c>
      <c r="E201" s="14" t="str">
        <f>IF(OR(J201="",C201="",OR(C201="Hired",C201="Not progressing",C201="Withdrew")),"",TODAY()-J201)</f>
        <v/>
      </c>
      <c r="F201" s="12"/>
      <c r="G201" s="15"/>
      <c r="H201" s="12"/>
      <c r="I201" s="12"/>
      <c r="J201" s="15"/>
      <c r="K201" s="12"/>
      <c r="L201" s="12"/>
      <c r="M201" s="12"/>
      <c r="N201" s="15"/>
      <c r="O201" s="16" t="str">
        <f>IF(N201="","",N201+'Start here'!$C$17)</f>
        <v/>
      </c>
      <c r="P201" s="15"/>
      <c r="Q201" s="16" t="str">
        <f>IF(OR(C201="Not progressing",C201="Withdrew"),IF(J201="","",MAX(J201,N201,P201)+'Start here'!$C$16),IF(C201="Hired","Employee record",""))</f>
        <v/>
      </c>
      <c r="R201" s="12"/>
    </row>
    <row r="202" spans="1:18" x14ac:dyDescent="0.25">
      <c r="A202" s="12"/>
      <c r="B202" s="12"/>
      <c r="C202" s="12"/>
      <c r="D202" s="13" t="str">
        <f>IF(C202="","",IF(AND(ISNUMBER(Q202),N(Q202)&lt;TODAY()),"Past keep-until: delete",IF(AND(N202&lt;&gt;"",P202="",C202&lt;&gt;"Hired",C202&lt;&gt;"Withdrew",N(O202)&lt;TODAY()),"Decision notice overdue",IF(AND(N202&lt;&gt;"",P202="",C202&lt;&gt;"Hired",C202&lt;&gt;"Withdrew",N(O202)-TODAY()&lt;=7),"Decision notice due within 7 days",IF(AND(C202="Not progressing",P202=""),"Send the outcome",IF(OR(C202="Hired",C202="Not progressing",C202="Withdrew"),"",IF(G202="","No next step date",IF(G202&lt;TODAY(),"Next step overdue",IF(N(E202)&gt;='Start here'!$C$18,"Open longer than your limit","")))))))))</f>
        <v/>
      </c>
      <c r="E202" s="14" t="str">
        <f>IF(OR(J202="",C202="",OR(C202="Hired",C202="Not progressing",C202="Withdrew")),"",TODAY()-J202)</f>
        <v/>
      </c>
      <c r="F202" s="12"/>
      <c r="G202" s="15"/>
      <c r="H202" s="12"/>
      <c r="I202" s="12"/>
      <c r="J202" s="15"/>
      <c r="K202" s="12"/>
      <c r="L202" s="12"/>
      <c r="M202" s="12"/>
      <c r="N202" s="15"/>
      <c r="O202" s="16" t="str">
        <f>IF(N202="","",N202+'Start here'!$C$17)</f>
        <v/>
      </c>
      <c r="P202" s="15"/>
      <c r="Q202" s="16" t="str">
        <f>IF(OR(C202="Not progressing",C202="Withdrew"),IF(J202="","",MAX(J202,N202,P202)+'Start here'!$C$16),IF(C202="Hired","Employee record",""))</f>
        <v/>
      </c>
      <c r="R202" s="12"/>
    </row>
    <row r="203" spans="1:18" x14ac:dyDescent="0.25">
      <c r="A203" s="12"/>
      <c r="B203" s="12"/>
      <c r="C203" s="12"/>
      <c r="D203" s="13" t="str">
        <f>IF(C203="","",IF(AND(ISNUMBER(Q203),N(Q203)&lt;TODAY()),"Past keep-until: delete",IF(AND(N203&lt;&gt;"",P203="",C203&lt;&gt;"Hired",C203&lt;&gt;"Withdrew",N(O203)&lt;TODAY()),"Decision notice overdue",IF(AND(N203&lt;&gt;"",P203="",C203&lt;&gt;"Hired",C203&lt;&gt;"Withdrew",N(O203)-TODAY()&lt;=7),"Decision notice due within 7 days",IF(AND(C203="Not progressing",P203=""),"Send the outcome",IF(OR(C203="Hired",C203="Not progressing",C203="Withdrew"),"",IF(G203="","No next step date",IF(G203&lt;TODAY(),"Next step overdue",IF(N(E203)&gt;='Start here'!$C$18,"Open longer than your limit","")))))))))</f>
        <v/>
      </c>
      <c r="E203" s="14" t="str">
        <f>IF(OR(J203="",C203="",OR(C203="Hired",C203="Not progressing",C203="Withdrew")),"",TODAY()-J203)</f>
        <v/>
      </c>
      <c r="F203" s="12"/>
      <c r="G203" s="15"/>
      <c r="H203" s="12"/>
      <c r="I203" s="12"/>
      <c r="J203" s="15"/>
      <c r="K203" s="12"/>
      <c r="L203" s="12"/>
      <c r="M203" s="12"/>
      <c r="N203" s="15"/>
      <c r="O203" s="16" t="str">
        <f>IF(N203="","",N203+'Start here'!$C$17)</f>
        <v/>
      </c>
      <c r="P203" s="15"/>
      <c r="Q203" s="16" t="str">
        <f>IF(OR(C203="Not progressing",C203="Withdrew"),IF(J203="","",MAX(J203,N203,P203)+'Start here'!$C$16),IF(C203="Hired","Employee record",""))</f>
        <v/>
      </c>
      <c r="R203" s="12"/>
    </row>
    <row r="204" spans="1:18" x14ac:dyDescent="0.25">
      <c r="A204" s="12"/>
      <c r="B204" s="12"/>
      <c r="C204" s="12"/>
      <c r="D204" s="13" t="str">
        <f>IF(C204="","",IF(AND(ISNUMBER(Q204),N(Q204)&lt;TODAY()),"Past keep-until: delete",IF(AND(N204&lt;&gt;"",P204="",C204&lt;&gt;"Hired",C204&lt;&gt;"Withdrew",N(O204)&lt;TODAY()),"Decision notice overdue",IF(AND(N204&lt;&gt;"",P204="",C204&lt;&gt;"Hired",C204&lt;&gt;"Withdrew",N(O204)-TODAY()&lt;=7),"Decision notice due within 7 days",IF(AND(C204="Not progressing",P204=""),"Send the outcome",IF(OR(C204="Hired",C204="Not progressing",C204="Withdrew"),"",IF(G204="","No next step date",IF(G204&lt;TODAY(),"Next step overdue",IF(N(E204)&gt;='Start here'!$C$18,"Open longer than your limit","")))))))))</f>
        <v/>
      </c>
      <c r="E204" s="14" t="str">
        <f>IF(OR(J204="",C204="",OR(C204="Hired",C204="Not progressing",C204="Withdrew")),"",TODAY()-J204)</f>
        <v/>
      </c>
      <c r="F204" s="12"/>
      <c r="G204" s="15"/>
      <c r="H204" s="12"/>
      <c r="I204" s="12"/>
      <c r="J204" s="15"/>
      <c r="K204" s="12"/>
      <c r="L204" s="12"/>
      <c r="M204" s="12"/>
      <c r="N204" s="15"/>
      <c r="O204" s="16" t="str">
        <f>IF(N204="","",N204+'Start here'!$C$17)</f>
        <v/>
      </c>
      <c r="P204" s="15"/>
      <c r="Q204" s="16" t="str">
        <f>IF(OR(C204="Not progressing",C204="Withdrew"),IF(J204="","",MAX(J204,N204,P204)+'Start here'!$C$16),IF(C204="Hired","Employee record",""))</f>
        <v/>
      </c>
      <c r="R204" s="12"/>
    </row>
    <row r="205" spans="1:18" x14ac:dyDescent="0.25">
      <c r="A205" s="12"/>
      <c r="B205" s="12"/>
      <c r="C205" s="12"/>
      <c r="D205" s="13" t="str">
        <f>IF(C205="","",IF(AND(ISNUMBER(Q205),N(Q205)&lt;TODAY()),"Past keep-until: delete",IF(AND(N205&lt;&gt;"",P205="",C205&lt;&gt;"Hired",C205&lt;&gt;"Withdrew",N(O205)&lt;TODAY()),"Decision notice overdue",IF(AND(N205&lt;&gt;"",P205="",C205&lt;&gt;"Hired",C205&lt;&gt;"Withdrew",N(O205)-TODAY()&lt;=7),"Decision notice due within 7 days",IF(AND(C205="Not progressing",P205=""),"Send the outcome",IF(OR(C205="Hired",C205="Not progressing",C205="Withdrew"),"",IF(G205="","No next step date",IF(G205&lt;TODAY(),"Next step overdue",IF(N(E205)&gt;='Start here'!$C$18,"Open longer than your limit","")))))))))</f>
        <v/>
      </c>
      <c r="E205" s="14" t="str">
        <f>IF(OR(J205="",C205="",OR(C205="Hired",C205="Not progressing",C205="Withdrew")),"",TODAY()-J205)</f>
        <v/>
      </c>
      <c r="F205" s="12"/>
      <c r="G205" s="15"/>
      <c r="H205" s="12"/>
      <c r="I205" s="12"/>
      <c r="J205" s="15"/>
      <c r="K205" s="12"/>
      <c r="L205" s="12"/>
      <c r="M205" s="12"/>
      <c r="N205" s="15"/>
      <c r="O205" s="16" t="str">
        <f>IF(N205="","",N205+'Start here'!$C$17)</f>
        <v/>
      </c>
      <c r="P205" s="15"/>
      <c r="Q205" s="16" t="str">
        <f>IF(OR(C205="Not progressing",C205="Withdrew"),IF(J205="","",MAX(J205,N205,P205)+'Start here'!$C$16),IF(C205="Hired","Employee record",""))</f>
        <v/>
      </c>
      <c r="R205" s="12"/>
    </row>
    <row r="206" spans="1:18" x14ac:dyDescent="0.25">
      <c r="A206" s="12"/>
      <c r="B206" s="12"/>
      <c r="C206" s="12"/>
      <c r="D206" s="13" t="str">
        <f>IF(C206="","",IF(AND(ISNUMBER(Q206),N(Q206)&lt;TODAY()),"Past keep-until: delete",IF(AND(N206&lt;&gt;"",P206="",C206&lt;&gt;"Hired",C206&lt;&gt;"Withdrew",N(O206)&lt;TODAY()),"Decision notice overdue",IF(AND(N206&lt;&gt;"",P206="",C206&lt;&gt;"Hired",C206&lt;&gt;"Withdrew",N(O206)-TODAY()&lt;=7),"Decision notice due within 7 days",IF(AND(C206="Not progressing",P206=""),"Send the outcome",IF(OR(C206="Hired",C206="Not progressing",C206="Withdrew"),"",IF(G206="","No next step date",IF(G206&lt;TODAY(),"Next step overdue",IF(N(E206)&gt;='Start here'!$C$18,"Open longer than your limit","")))))))))</f>
        <v/>
      </c>
      <c r="E206" s="14" t="str">
        <f>IF(OR(J206="",C206="",OR(C206="Hired",C206="Not progressing",C206="Withdrew")),"",TODAY()-J206)</f>
        <v/>
      </c>
      <c r="F206" s="12"/>
      <c r="G206" s="15"/>
      <c r="H206" s="12"/>
      <c r="I206" s="12"/>
      <c r="J206" s="15"/>
      <c r="K206" s="12"/>
      <c r="L206" s="12"/>
      <c r="M206" s="12"/>
      <c r="N206" s="15"/>
      <c r="O206" s="16" t="str">
        <f>IF(N206="","",N206+'Start here'!$C$17)</f>
        <v/>
      </c>
      <c r="P206" s="15"/>
      <c r="Q206" s="16" t="str">
        <f>IF(OR(C206="Not progressing",C206="Withdrew"),IF(J206="","",MAX(J206,N206,P206)+'Start here'!$C$16),IF(C206="Hired","Employee record",""))</f>
        <v/>
      </c>
      <c r="R206" s="12"/>
    </row>
    <row r="207" spans="1:18" x14ac:dyDescent="0.25">
      <c r="A207" s="12"/>
      <c r="B207" s="12"/>
      <c r="C207" s="12"/>
      <c r="D207" s="13" t="str">
        <f>IF(C207="","",IF(AND(ISNUMBER(Q207),N(Q207)&lt;TODAY()),"Past keep-until: delete",IF(AND(N207&lt;&gt;"",P207="",C207&lt;&gt;"Hired",C207&lt;&gt;"Withdrew",N(O207)&lt;TODAY()),"Decision notice overdue",IF(AND(N207&lt;&gt;"",P207="",C207&lt;&gt;"Hired",C207&lt;&gt;"Withdrew",N(O207)-TODAY()&lt;=7),"Decision notice due within 7 days",IF(AND(C207="Not progressing",P207=""),"Send the outcome",IF(OR(C207="Hired",C207="Not progressing",C207="Withdrew"),"",IF(G207="","No next step date",IF(G207&lt;TODAY(),"Next step overdue",IF(N(E207)&gt;='Start here'!$C$18,"Open longer than your limit","")))))))))</f>
        <v/>
      </c>
      <c r="E207" s="14" t="str">
        <f>IF(OR(J207="",C207="",OR(C207="Hired",C207="Not progressing",C207="Withdrew")),"",TODAY()-J207)</f>
        <v/>
      </c>
      <c r="F207" s="12"/>
      <c r="G207" s="15"/>
      <c r="H207" s="12"/>
      <c r="I207" s="12"/>
      <c r="J207" s="15"/>
      <c r="K207" s="12"/>
      <c r="L207" s="12"/>
      <c r="M207" s="12"/>
      <c r="N207" s="15"/>
      <c r="O207" s="16" t="str">
        <f>IF(N207="","",N207+'Start here'!$C$17)</f>
        <v/>
      </c>
      <c r="P207" s="15"/>
      <c r="Q207" s="16" t="str">
        <f>IF(OR(C207="Not progressing",C207="Withdrew"),IF(J207="","",MAX(J207,N207,P207)+'Start here'!$C$16),IF(C207="Hired","Employee record",""))</f>
        <v/>
      </c>
      <c r="R207" s="12"/>
    </row>
    <row r="208" spans="1:18" x14ac:dyDescent="0.25">
      <c r="A208" s="12"/>
      <c r="B208" s="12"/>
      <c r="C208" s="12"/>
      <c r="D208" s="13" t="str">
        <f>IF(C208="","",IF(AND(ISNUMBER(Q208),N(Q208)&lt;TODAY()),"Past keep-until: delete",IF(AND(N208&lt;&gt;"",P208="",C208&lt;&gt;"Hired",C208&lt;&gt;"Withdrew",N(O208)&lt;TODAY()),"Decision notice overdue",IF(AND(N208&lt;&gt;"",P208="",C208&lt;&gt;"Hired",C208&lt;&gt;"Withdrew",N(O208)-TODAY()&lt;=7),"Decision notice due within 7 days",IF(AND(C208="Not progressing",P208=""),"Send the outcome",IF(OR(C208="Hired",C208="Not progressing",C208="Withdrew"),"",IF(G208="","No next step date",IF(G208&lt;TODAY(),"Next step overdue",IF(N(E208)&gt;='Start here'!$C$18,"Open longer than your limit","")))))))))</f>
        <v/>
      </c>
      <c r="E208" s="14" t="str">
        <f>IF(OR(J208="",C208="",OR(C208="Hired",C208="Not progressing",C208="Withdrew")),"",TODAY()-J208)</f>
        <v/>
      </c>
      <c r="F208" s="12"/>
      <c r="G208" s="15"/>
      <c r="H208" s="12"/>
      <c r="I208" s="12"/>
      <c r="J208" s="15"/>
      <c r="K208" s="12"/>
      <c r="L208" s="12"/>
      <c r="M208" s="12"/>
      <c r="N208" s="15"/>
      <c r="O208" s="16" t="str">
        <f>IF(N208="","",N208+'Start here'!$C$17)</f>
        <v/>
      </c>
      <c r="P208" s="15"/>
      <c r="Q208" s="16" t="str">
        <f>IF(OR(C208="Not progressing",C208="Withdrew"),IF(J208="","",MAX(J208,N208,P208)+'Start here'!$C$16),IF(C208="Hired","Employee record",""))</f>
        <v/>
      </c>
      <c r="R208" s="12"/>
    </row>
    <row r="209" spans="1:18" x14ac:dyDescent="0.25">
      <c r="A209" s="12"/>
      <c r="B209" s="12"/>
      <c r="C209" s="12"/>
      <c r="D209" s="13" t="str">
        <f>IF(C209="","",IF(AND(ISNUMBER(Q209),N(Q209)&lt;TODAY()),"Past keep-until: delete",IF(AND(N209&lt;&gt;"",P209="",C209&lt;&gt;"Hired",C209&lt;&gt;"Withdrew",N(O209)&lt;TODAY()),"Decision notice overdue",IF(AND(N209&lt;&gt;"",P209="",C209&lt;&gt;"Hired",C209&lt;&gt;"Withdrew",N(O209)-TODAY()&lt;=7),"Decision notice due within 7 days",IF(AND(C209="Not progressing",P209=""),"Send the outcome",IF(OR(C209="Hired",C209="Not progressing",C209="Withdrew"),"",IF(G209="","No next step date",IF(G209&lt;TODAY(),"Next step overdue",IF(N(E209)&gt;='Start here'!$C$18,"Open longer than your limit","")))))))))</f>
        <v/>
      </c>
      <c r="E209" s="14" t="str">
        <f>IF(OR(J209="",C209="",OR(C209="Hired",C209="Not progressing",C209="Withdrew")),"",TODAY()-J209)</f>
        <v/>
      </c>
      <c r="F209" s="12"/>
      <c r="G209" s="15"/>
      <c r="H209" s="12"/>
      <c r="I209" s="12"/>
      <c r="J209" s="15"/>
      <c r="K209" s="12"/>
      <c r="L209" s="12"/>
      <c r="M209" s="12"/>
      <c r="N209" s="15"/>
      <c r="O209" s="16" t="str">
        <f>IF(N209="","",N209+'Start here'!$C$17)</f>
        <v/>
      </c>
      <c r="P209" s="15"/>
      <c r="Q209" s="16" t="str">
        <f>IF(OR(C209="Not progressing",C209="Withdrew"),IF(J209="","",MAX(J209,N209,P209)+'Start here'!$C$16),IF(C209="Hired","Employee record",""))</f>
        <v/>
      </c>
      <c r="R209" s="12"/>
    </row>
    <row r="210" spans="1:18" x14ac:dyDescent="0.25">
      <c r="A210" s="12"/>
      <c r="B210" s="12"/>
      <c r="C210" s="12"/>
      <c r="D210" s="13" t="str">
        <f>IF(C210="","",IF(AND(ISNUMBER(Q210),N(Q210)&lt;TODAY()),"Past keep-until: delete",IF(AND(N210&lt;&gt;"",P210="",C210&lt;&gt;"Hired",C210&lt;&gt;"Withdrew",N(O210)&lt;TODAY()),"Decision notice overdue",IF(AND(N210&lt;&gt;"",P210="",C210&lt;&gt;"Hired",C210&lt;&gt;"Withdrew",N(O210)-TODAY()&lt;=7),"Decision notice due within 7 days",IF(AND(C210="Not progressing",P210=""),"Send the outcome",IF(OR(C210="Hired",C210="Not progressing",C210="Withdrew"),"",IF(G210="","No next step date",IF(G210&lt;TODAY(),"Next step overdue",IF(N(E210)&gt;='Start here'!$C$18,"Open longer than your limit","")))))))))</f>
        <v/>
      </c>
      <c r="E210" s="14" t="str">
        <f>IF(OR(J210="",C210="",OR(C210="Hired",C210="Not progressing",C210="Withdrew")),"",TODAY()-J210)</f>
        <v/>
      </c>
      <c r="F210" s="12"/>
      <c r="G210" s="15"/>
      <c r="H210" s="12"/>
      <c r="I210" s="12"/>
      <c r="J210" s="15"/>
      <c r="K210" s="12"/>
      <c r="L210" s="12"/>
      <c r="M210" s="12"/>
      <c r="N210" s="15"/>
      <c r="O210" s="16" t="str">
        <f>IF(N210="","",N210+'Start here'!$C$17)</f>
        <v/>
      </c>
      <c r="P210" s="15"/>
      <c r="Q210" s="16" t="str">
        <f>IF(OR(C210="Not progressing",C210="Withdrew"),IF(J210="","",MAX(J210,N210,P210)+'Start here'!$C$16),IF(C210="Hired","Employee record",""))</f>
        <v/>
      </c>
      <c r="R210" s="12"/>
    </row>
    <row r="211" spans="1:18" x14ac:dyDescent="0.25">
      <c r="A211" s="12"/>
      <c r="B211" s="12"/>
      <c r="C211" s="12"/>
      <c r="D211" s="13" t="str">
        <f>IF(C211="","",IF(AND(ISNUMBER(Q211),N(Q211)&lt;TODAY()),"Past keep-until: delete",IF(AND(N211&lt;&gt;"",P211="",C211&lt;&gt;"Hired",C211&lt;&gt;"Withdrew",N(O211)&lt;TODAY()),"Decision notice overdue",IF(AND(N211&lt;&gt;"",P211="",C211&lt;&gt;"Hired",C211&lt;&gt;"Withdrew",N(O211)-TODAY()&lt;=7),"Decision notice due within 7 days",IF(AND(C211="Not progressing",P211=""),"Send the outcome",IF(OR(C211="Hired",C211="Not progressing",C211="Withdrew"),"",IF(G211="","No next step date",IF(G211&lt;TODAY(),"Next step overdue",IF(N(E211)&gt;='Start here'!$C$18,"Open longer than your limit","")))))))))</f>
        <v/>
      </c>
      <c r="E211" s="14" t="str">
        <f>IF(OR(J211="",C211="",OR(C211="Hired",C211="Not progressing",C211="Withdrew")),"",TODAY()-J211)</f>
        <v/>
      </c>
      <c r="F211" s="12"/>
      <c r="G211" s="15"/>
      <c r="H211" s="12"/>
      <c r="I211" s="12"/>
      <c r="J211" s="15"/>
      <c r="K211" s="12"/>
      <c r="L211" s="12"/>
      <c r="M211" s="12"/>
      <c r="N211" s="15"/>
      <c r="O211" s="16" t="str">
        <f>IF(N211="","",N211+'Start here'!$C$17)</f>
        <v/>
      </c>
      <c r="P211" s="15"/>
      <c r="Q211" s="16" t="str">
        <f>IF(OR(C211="Not progressing",C211="Withdrew"),IF(J211="","",MAX(J211,N211,P211)+'Start here'!$C$16),IF(C211="Hired","Employee record",""))</f>
        <v/>
      </c>
      <c r="R211" s="12"/>
    </row>
    <row r="212" spans="1:18" x14ac:dyDescent="0.25">
      <c r="A212" s="12"/>
      <c r="B212" s="12"/>
      <c r="C212" s="12"/>
      <c r="D212" s="13" t="str">
        <f>IF(C212="","",IF(AND(ISNUMBER(Q212),N(Q212)&lt;TODAY()),"Past keep-until: delete",IF(AND(N212&lt;&gt;"",P212="",C212&lt;&gt;"Hired",C212&lt;&gt;"Withdrew",N(O212)&lt;TODAY()),"Decision notice overdue",IF(AND(N212&lt;&gt;"",P212="",C212&lt;&gt;"Hired",C212&lt;&gt;"Withdrew",N(O212)-TODAY()&lt;=7),"Decision notice due within 7 days",IF(AND(C212="Not progressing",P212=""),"Send the outcome",IF(OR(C212="Hired",C212="Not progressing",C212="Withdrew"),"",IF(G212="","No next step date",IF(G212&lt;TODAY(),"Next step overdue",IF(N(E212)&gt;='Start here'!$C$18,"Open longer than your limit","")))))))))</f>
        <v/>
      </c>
      <c r="E212" s="14" t="str">
        <f>IF(OR(J212="",C212="",OR(C212="Hired",C212="Not progressing",C212="Withdrew")),"",TODAY()-J212)</f>
        <v/>
      </c>
      <c r="F212" s="12"/>
      <c r="G212" s="15"/>
      <c r="H212" s="12"/>
      <c r="I212" s="12"/>
      <c r="J212" s="15"/>
      <c r="K212" s="12"/>
      <c r="L212" s="12"/>
      <c r="M212" s="12"/>
      <c r="N212" s="15"/>
      <c r="O212" s="16" t="str">
        <f>IF(N212="","",N212+'Start here'!$C$17)</f>
        <v/>
      </c>
      <c r="P212" s="15"/>
      <c r="Q212" s="16" t="str">
        <f>IF(OR(C212="Not progressing",C212="Withdrew"),IF(J212="","",MAX(J212,N212,P212)+'Start here'!$C$16),IF(C212="Hired","Employee record",""))</f>
        <v/>
      </c>
      <c r="R212" s="12"/>
    </row>
    <row r="213" spans="1:18" x14ac:dyDescent="0.25">
      <c r="A213" s="12"/>
      <c r="B213" s="12"/>
      <c r="C213" s="12"/>
      <c r="D213" s="13" t="str">
        <f>IF(C213="","",IF(AND(ISNUMBER(Q213),N(Q213)&lt;TODAY()),"Past keep-until: delete",IF(AND(N213&lt;&gt;"",P213="",C213&lt;&gt;"Hired",C213&lt;&gt;"Withdrew",N(O213)&lt;TODAY()),"Decision notice overdue",IF(AND(N213&lt;&gt;"",P213="",C213&lt;&gt;"Hired",C213&lt;&gt;"Withdrew",N(O213)-TODAY()&lt;=7),"Decision notice due within 7 days",IF(AND(C213="Not progressing",P213=""),"Send the outcome",IF(OR(C213="Hired",C213="Not progressing",C213="Withdrew"),"",IF(G213="","No next step date",IF(G213&lt;TODAY(),"Next step overdue",IF(N(E213)&gt;='Start here'!$C$18,"Open longer than your limit","")))))))))</f>
        <v/>
      </c>
      <c r="E213" s="14" t="str">
        <f>IF(OR(J213="",C213="",OR(C213="Hired",C213="Not progressing",C213="Withdrew")),"",TODAY()-J213)</f>
        <v/>
      </c>
      <c r="F213" s="12"/>
      <c r="G213" s="15"/>
      <c r="H213" s="12"/>
      <c r="I213" s="12"/>
      <c r="J213" s="15"/>
      <c r="K213" s="12"/>
      <c r="L213" s="12"/>
      <c r="M213" s="12"/>
      <c r="N213" s="15"/>
      <c r="O213" s="16" t="str">
        <f>IF(N213="","",N213+'Start here'!$C$17)</f>
        <v/>
      </c>
      <c r="P213" s="15"/>
      <c r="Q213" s="16" t="str">
        <f>IF(OR(C213="Not progressing",C213="Withdrew"),IF(J213="","",MAX(J213,N213,P213)+'Start here'!$C$16),IF(C213="Hired","Employee record",""))</f>
        <v/>
      </c>
      <c r="R213" s="12"/>
    </row>
    <row r="214" spans="1:18" x14ac:dyDescent="0.25">
      <c r="A214" s="12"/>
      <c r="B214" s="12"/>
      <c r="C214" s="12"/>
      <c r="D214" s="13" t="str">
        <f>IF(C214="","",IF(AND(ISNUMBER(Q214),N(Q214)&lt;TODAY()),"Past keep-until: delete",IF(AND(N214&lt;&gt;"",P214="",C214&lt;&gt;"Hired",C214&lt;&gt;"Withdrew",N(O214)&lt;TODAY()),"Decision notice overdue",IF(AND(N214&lt;&gt;"",P214="",C214&lt;&gt;"Hired",C214&lt;&gt;"Withdrew",N(O214)-TODAY()&lt;=7),"Decision notice due within 7 days",IF(AND(C214="Not progressing",P214=""),"Send the outcome",IF(OR(C214="Hired",C214="Not progressing",C214="Withdrew"),"",IF(G214="","No next step date",IF(G214&lt;TODAY(),"Next step overdue",IF(N(E214)&gt;='Start here'!$C$18,"Open longer than your limit","")))))))))</f>
        <v/>
      </c>
      <c r="E214" s="14" t="str">
        <f>IF(OR(J214="",C214="",OR(C214="Hired",C214="Not progressing",C214="Withdrew")),"",TODAY()-J214)</f>
        <v/>
      </c>
      <c r="F214" s="12"/>
      <c r="G214" s="15"/>
      <c r="H214" s="12"/>
      <c r="I214" s="12"/>
      <c r="J214" s="15"/>
      <c r="K214" s="12"/>
      <c r="L214" s="12"/>
      <c r="M214" s="12"/>
      <c r="N214" s="15"/>
      <c r="O214" s="16" t="str">
        <f>IF(N214="","",N214+'Start here'!$C$17)</f>
        <v/>
      </c>
      <c r="P214" s="15"/>
      <c r="Q214" s="16" t="str">
        <f>IF(OR(C214="Not progressing",C214="Withdrew"),IF(J214="","",MAX(J214,N214,P214)+'Start here'!$C$16),IF(C214="Hired","Employee record",""))</f>
        <v/>
      </c>
      <c r="R214" s="12"/>
    </row>
    <row r="215" spans="1:18" x14ac:dyDescent="0.25">
      <c r="A215" s="12"/>
      <c r="B215" s="12"/>
      <c r="C215" s="12"/>
      <c r="D215" s="13" t="str">
        <f>IF(C215="","",IF(AND(ISNUMBER(Q215),N(Q215)&lt;TODAY()),"Past keep-until: delete",IF(AND(N215&lt;&gt;"",P215="",C215&lt;&gt;"Hired",C215&lt;&gt;"Withdrew",N(O215)&lt;TODAY()),"Decision notice overdue",IF(AND(N215&lt;&gt;"",P215="",C215&lt;&gt;"Hired",C215&lt;&gt;"Withdrew",N(O215)-TODAY()&lt;=7),"Decision notice due within 7 days",IF(AND(C215="Not progressing",P215=""),"Send the outcome",IF(OR(C215="Hired",C215="Not progressing",C215="Withdrew"),"",IF(G215="","No next step date",IF(G215&lt;TODAY(),"Next step overdue",IF(N(E215)&gt;='Start here'!$C$18,"Open longer than your limit","")))))))))</f>
        <v/>
      </c>
      <c r="E215" s="14" t="str">
        <f>IF(OR(J215="",C215="",OR(C215="Hired",C215="Not progressing",C215="Withdrew")),"",TODAY()-J215)</f>
        <v/>
      </c>
      <c r="F215" s="12"/>
      <c r="G215" s="15"/>
      <c r="H215" s="12"/>
      <c r="I215" s="12"/>
      <c r="J215" s="15"/>
      <c r="K215" s="12"/>
      <c r="L215" s="12"/>
      <c r="M215" s="12"/>
      <c r="N215" s="15"/>
      <c r="O215" s="16" t="str">
        <f>IF(N215="","",N215+'Start here'!$C$17)</f>
        <v/>
      </c>
      <c r="P215" s="15"/>
      <c r="Q215" s="16" t="str">
        <f>IF(OR(C215="Not progressing",C215="Withdrew"),IF(J215="","",MAX(J215,N215,P215)+'Start here'!$C$16),IF(C215="Hired","Employee record",""))</f>
        <v/>
      </c>
      <c r="R215" s="12"/>
    </row>
    <row r="216" spans="1:18" x14ac:dyDescent="0.25">
      <c r="A216" s="12"/>
      <c r="B216" s="12"/>
      <c r="C216" s="12"/>
      <c r="D216" s="13" t="str">
        <f>IF(C216="","",IF(AND(ISNUMBER(Q216),N(Q216)&lt;TODAY()),"Past keep-until: delete",IF(AND(N216&lt;&gt;"",P216="",C216&lt;&gt;"Hired",C216&lt;&gt;"Withdrew",N(O216)&lt;TODAY()),"Decision notice overdue",IF(AND(N216&lt;&gt;"",P216="",C216&lt;&gt;"Hired",C216&lt;&gt;"Withdrew",N(O216)-TODAY()&lt;=7),"Decision notice due within 7 days",IF(AND(C216="Not progressing",P216=""),"Send the outcome",IF(OR(C216="Hired",C216="Not progressing",C216="Withdrew"),"",IF(G216="","No next step date",IF(G216&lt;TODAY(),"Next step overdue",IF(N(E216)&gt;='Start here'!$C$18,"Open longer than your limit","")))))))))</f>
        <v/>
      </c>
      <c r="E216" s="14" t="str">
        <f>IF(OR(J216="",C216="",OR(C216="Hired",C216="Not progressing",C216="Withdrew")),"",TODAY()-J216)</f>
        <v/>
      </c>
      <c r="F216" s="12"/>
      <c r="G216" s="15"/>
      <c r="H216" s="12"/>
      <c r="I216" s="12"/>
      <c r="J216" s="15"/>
      <c r="K216" s="12"/>
      <c r="L216" s="12"/>
      <c r="M216" s="12"/>
      <c r="N216" s="15"/>
      <c r="O216" s="16" t="str">
        <f>IF(N216="","",N216+'Start here'!$C$17)</f>
        <v/>
      </c>
      <c r="P216" s="15"/>
      <c r="Q216" s="16" t="str">
        <f>IF(OR(C216="Not progressing",C216="Withdrew"),IF(J216="","",MAX(J216,N216,P216)+'Start here'!$C$16),IF(C216="Hired","Employee record",""))</f>
        <v/>
      </c>
      <c r="R216" s="12"/>
    </row>
    <row r="217" spans="1:18" x14ac:dyDescent="0.25">
      <c r="A217" s="12"/>
      <c r="B217" s="12"/>
      <c r="C217" s="12"/>
      <c r="D217" s="13" t="str">
        <f>IF(C217="","",IF(AND(ISNUMBER(Q217),N(Q217)&lt;TODAY()),"Past keep-until: delete",IF(AND(N217&lt;&gt;"",P217="",C217&lt;&gt;"Hired",C217&lt;&gt;"Withdrew",N(O217)&lt;TODAY()),"Decision notice overdue",IF(AND(N217&lt;&gt;"",P217="",C217&lt;&gt;"Hired",C217&lt;&gt;"Withdrew",N(O217)-TODAY()&lt;=7),"Decision notice due within 7 days",IF(AND(C217="Not progressing",P217=""),"Send the outcome",IF(OR(C217="Hired",C217="Not progressing",C217="Withdrew"),"",IF(G217="","No next step date",IF(G217&lt;TODAY(),"Next step overdue",IF(N(E217)&gt;='Start here'!$C$18,"Open longer than your limit","")))))))))</f>
        <v/>
      </c>
      <c r="E217" s="14" t="str">
        <f>IF(OR(J217="",C217="",OR(C217="Hired",C217="Not progressing",C217="Withdrew")),"",TODAY()-J217)</f>
        <v/>
      </c>
      <c r="F217" s="12"/>
      <c r="G217" s="15"/>
      <c r="H217" s="12"/>
      <c r="I217" s="12"/>
      <c r="J217" s="15"/>
      <c r="K217" s="12"/>
      <c r="L217" s="12"/>
      <c r="M217" s="12"/>
      <c r="N217" s="15"/>
      <c r="O217" s="16" t="str">
        <f>IF(N217="","",N217+'Start here'!$C$17)</f>
        <v/>
      </c>
      <c r="P217" s="15"/>
      <c r="Q217" s="16" t="str">
        <f>IF(OR(C217="Not progressing",C217="Withdrew"),IF(J217="","",MAX(J217,N217,P217)+'Start here'!$C$16),IF(C217="Hired","Employee record",""))</f>
        <v/>
      </c>
      <c r="R217" s="12"/>
    </row>
    <row r="218" spans="1:18" x14ac:dyDescent="0.25">
      <c r="A218" s="12"/>
      <c r="B218" s="12"/>
      <c r="C218" s="12"/>
      <c r="D218" s="13" t="str">
        <f>IF(C218="","",IF(AND(ISNUMBER(Q218),N(Q218)&lt;TODAY()),"Past keep-until: delete",IF(AND(N218&lt;&gt;"",P218="",C218&lt;&gt;"Hired",C218&lt;&gt;"Withdrew",N(O218)&lt;TODAY()),"Decision notice overdue",IF(AND(N218&lt;&gt;"",P218="",C218&lt;&gt;"Hired",C218&lt;&gt;"Withdrew",N(O218)-TODAY()&lt;=7),"Decision notice due within 7 days",IF(AND(C218="Not progressing",P218=""),"Send the outcome",IF(OR(C218="Hired",C218="Not progressing",C218="Withdrew"),"",IF(G218="","No next step date",IF(G218&lt;TODAY(),"Next step overdue",IF(N(E218)&gt;='Start here'!$C$18,"Open longer than your limit","")))))))))</f>
        <v/>
      </c>
      <c r="E218" s="14" t="str">
        <f>IF(OR(J218="",C218="",OR(C218="Hired",C218="Not progressing",C218="Withdrew")),"",TODAY()-J218)</f>
        <v/>
      </c>
      <c r="F218" s="12"/>
      <c r="G218" s="15"/>
      <c r="H218" s="12"/>
      <c r="I218" s="12"/>
      <c r="J218" s="15"/>
      <c r="K218" s="12"/>
      <c r="L218" s="12"/>
      <c r="M218" s="12"/>
      <c r="N218" s="15"/>
      <c r="O218" s="16" t="str">
        <f>IF(N218="","",N218+'Start here'!$C$17)</f>
        <v/>
      </c>
      <c r="P218" s="15"/>
      <c r="Q218" s="16" t="str">
        <f>IF(OR(C218="Not progressing",C218="Withdrew"),IF(J218="","",MAX(J218,N218,P218)+'Start here'!$C$16),IF(C218="Hired","Employee record",""))</f>
        <v/>
      </c>
      <c r="R218" s="12"/>
    </row>
    <row r="219" spans="1:18" x14ac:dyDescent="0.25">
      <c r="A219" s="12"/>
      <c r="B219" s="12"/>
      <c r="C219" s="12"/>
      <c r="D219" s="13" t="str">
        <f>IF(C219="","",IF(AND(ISNUMBER(Q219),N(Q219)&lt;TODAY()),"Past keep-until: delete",IF(AND(N219&lt;&gt;"",P219="",C219&lt;&gt;"Hired",C219&lt;&gt;"Withdrew",N(O219)&lt;TODAY()),"Decision notice overdue",IF(AND(N219&lt;&gt;"",P219="",C219&lt;&gt;"Hired",C219&lt;&gt;"Withdrew",N(O219)-TODAY()&lt;=7),"Decision notice due within 7 days",IF(AND(C219="Not progressing",P219=""),"Send the outcome",IF(OR(C219="Hired",C219="Not progressing",C219="Withdrew"),"",IF(G219="","No next step date",IF(G219&lt;TODAY(),"Next step overdue",IF(N(E219)&gt;='Start here'!$C$18,"Open longer than your limit","")))))))))</f>
        <v/>
      </c>
      <c r="E219" s="14" t="str">
        <f>IF(OR(J219="",C219="",OR(C219="Hired",C219="Not progressing",C219="Withdrew")),"",TODAY()-J219)</f>
        <v/>
      </c>
      <c r="F219" s="12"/>
      <c r="G219" s="15"/>
      <c r="H219" s="12"/>
      <c r="I219" s="12"/>
      <c r="J219" s="15"/>
      <c r="K219" s="12"/>
      <c r="L219" s="12"/>
      <c r="M219" s="12"/>
      <c r="N219" s="15"/>
      <c r="O219" s="16" t="str">
        <f>IF(N219="","",N219+'Start here'!$C$17)</f>
        <v/>
      </c>
      <c r="P219" s="15"/>
      <c r="Q219" s="16" t="str">
        <f>IF(OR(C219="Not progressing",C219="Withdrew"),IF(J219="","",MAX(J219,N219,P219)+'Start here'!$C$16),IF(C219="Hired","Employee record",""))</f>
        <v/>
      </c>
      <c r="R219" s="12"/>
    </row>
    <row r="220" spans="1:18" x14ac:dyDescent="0.25">
      <c r="A220" s="12"/>
      <c r="B220" s="12"/>
      <c r="C220" s="12"/>
      <c r="D220" s="13" t="str">
        <f>IF(C220="","",IF(AND(ISNUMBER(Q220),N(Q220)&lt;TODAY()),"Past keep-until: delete",IF(AND(N220&lt;&gt;"",P220="",C220&lt;&gt;"Hired",C220&lt;&gt;"Withdrew",N(O220)&lt;TODAY()),"Decision notice overdue",IF(AND(N220&lt;&gt;"",P220="",C220&lt;&gt;"Hired",C220&lt;&gt;"Withdrew",N(O220)-TODAY()&lt;=7),"Decision notice due within 7 days",IF(AND(C220="Not progressing",P220=""),"Send the outcome",IF(OR(C220="Hired",C220="Not progressing",C220="Withdrew"),"",IF(G220="","No next step date",IF(G220&lt;TODAY(),"Next step overdue",IF(N(E220)&gt;='Start here'!$C$18,"Open longer than your limit","")))))))))</f>
        <v/>
      </c>
      <c r="E220" s="14" t="str">
        <f>IF(OR(J220="",C220="",OR(C220="Hired",C220="Not progressing",C220="Withdrew")),"",TODAY()-J220)</f>
        <v/>
      </c>
      <c r="F220" s="12"/>
      <c r="G220" s="15"/>
      <c r="H220" s="12"/>
      <c r="I220" s="12"/>
      <c r="J220" s="15"/>
      <c r="K220" s="12"/>
      <c r="L220" s="12"/>
      <c r="M220" s="12"/>
      <c r="N220" s="15"/>
      <c r="O220" s="16" t="str">
        <f>IF(N220="","",N220+'Start here'!$C$17)</f>
        <v/>
      </c>
      <c r="P220" s="15"/>
      <c r="Q220" s="16" t="str">
        <f>IF(OR(C220="Not progressing",C220="Withdrew"),IF(J220="","",MAX(J220,N220,P220)+'Start here'!$C$16),IF(C220="Hired","Employee record",""))</f>
        <v/>
      </c>
      <c r="R220" s="12"/>
    </row>
    <row r="221" spans="1:18" x14ac:dyDescent="0.25">
      <c r="A221" s="12"/>
      <c r="B221" s="12"/>
      <c r="C221" s="12"/>
      <c r="D221" s="13" t="str">
        <f>IF(C221="","",IF(AND(ISNUMBER(Q221),N(Q221)&lt;TODAY()),"Past keep-until: delete",IF(AND(N221&lt;&gt;"",P221="",C221&lt;&gt;"Hired",C221&lt;&gt;"Withdrew",N(O221)&lt;TODAY()),"Decision notice overdue",IF(AND(N221&lt;&gt;"",P221="",C221&lt;&gt;"Hired",C221&lt;&gt;"Withdrew",N(O221)-TODAY()&lt;=7),"Decision notice due within 7 days",IF(AND(C221="Not progressing",P221=""),"Send the outcome",IF(OR(C221="Hired",C221="Not progressing",C221="Withdrew"),"",IF(G221="","No next step date",IF(G221&lt;TODAY(),"Next step overdue",IF(N(E221)&gt;='Start here'!$C$18,"Open longer than your limit","")))))))))</f>
        <v/>
      </c>
      <c r="E221" s="14" t="str">
        <f>IF(OR(J221="",C221="",OR(C221="Hired",C221="Not progressing",C221="Withdrew")),"",TODAY()-J221)</f>
        <v/>
      </c>
      <c r="F221" s="12"/>
      <c r="G221" s="15"/>
      <c r="H221" s="12"/>
      <c r="I221" s="12"/>
      <c r="J221" s="15"/>
      <c r="K221" s="12"/>
      <c r="L221" s="12"/>
      <c r="M221" s="12"/>
      <c r="N221" s="15"/>
      <c r="O221" s="16" t="str">
        <f>IF(N221="","",N221+'Start here'!$C$17)</f>
        <v/>
      </c>
      <c r="P221" s="15"/>
      <c r="Q221" s="16" t="str">
        <f>IF(OR(C221="Not progressing",C221="Withdrew"),IF(J221="","",MAX(J221,N221,P221)+'Start here'!$C$16),IF(C221="Hired","Employee record",""))</f>
        <v/>
      </c>
      <c r="R221" s="12"/>
    </row>
    <row r="222" spans="1:18" x14ac:dyDescent="0.25">
      <c r="A222" s="12"/>
      <c r="B222" s="12"/>
      <c r="C222" s="12"/>
      <c r="D222" s="13" t="str">
        <f>IF(C222="","",IF(AND(ISNUMBER(Q222),N(Q222)&lt;TODAY()),"Past keep-until: delete",IF(AND(N222&lt;&gt;"",P222="",C222&lt;&gt;"Hired",C222&lt;&gt;"Withdrew",N(O222)&lt;TODAY()),"Decision notice overdue",IF(AND(N222&lt;&gt;"",P222="",C222&lt;&gt;"Hired",C222&lt;&gt;"Withdrew",N(O222)-TODAY()&lt;=7),"Decision notice due within 7 days",IF(AND(C222="Not progressing",P222=""),"Send the outcome",IF(OR(C222="Hired",C222="Not progressing",C222="Withdrew"),"",IF(G222="","No next step date",IF(G222&lt;TODAY(),"Next step overdue",IF(N(E222)&gt;='Start here'!$C$18,"Open longer than your limit","")))))))))</f>
        <v/>
      </c>
      <c r="E222" s="14" t="str">
        <f>IF(OR(J222="",C222="",OR(C222="Hired",C222="Not progressing",C222="Withdrew")),"",TODAY()-J222)</f>
        <v/>
      </c>
      <c r="F222" s="12"/>
      <c r="G222" s="15"/>
      <c r="H222" s="12"/>
      <c r="I222" s="12"/>
      <c r="J222" s="15"/>
      <c r="K222" s="12"/>
      <c r="L222" s="12"/>
      <c r="M222" s="12"/>
      <c r="N222" s="15"/>
      <c r="O222" s="16" t="str">
        <f>IF(N222="","",N222+'Start here'!$C$17)</f>
        <v/>
      </c>
      <c r="P222" s="15"/>
      <c r="Q222" s="16" t="str">
        <f>IF(OR(C222="Not progressing",C222="Withdrew"),IF(J222="","",MAX(J222,N222,P222)+'Start here'!$C$16),IF(C222="Hired","Employee record",""))</f>
        <v/>
      </c>
      <c r="R222" s="12"/>
    </row>
    <row r="223" spans="1:18" x14ac:dyDescent="0.25">
      <c r="A223" s="12"/>
      <c r="B223" s="12"/>
      <c r="C223" s="12"/>
      <c r="D223" s="13" t="str">
        <f>IF(C223="","",IF(AND(ISNUMBER(Q223),N(Q223)&lt;TODAY()),"Past keep-until: delete",IF(AND(N223&lt;&gt;"",P223="",C223&lt;&gt;"Hired",C223&lt;&gt;"Withdrew",N(O223)&lt;TODAY()),"Decision notice overdue",IF(AND(N223&lt;&gt;"",P223="",C223&lt;&gt;"Hired",C223&lt;&gt;"Withdrew",N(O223)-TODAY()&lt;=7),"Decision notice due within 7 days",IF(AND(C223="Not progressing",P223=""),"Send the outcome",IF(OR(C223="Hired",C223="Not progressing",C223="Withdrew"),"",IF(G223="","No next step date",IF(G223&lt;TODAY(),"Next step overdue",IF(N(E223)&gt;='Start here'!$C$18,"Open longer than your limit","")))))))))</f>
        <v/>
      </c>
      <c r="E223" s="14" t="str">
        <f>IF(OR(J223="",C223="",OR(C223="Hired",C223="Not progressing",C223="Withdrew")),"",TODAY()-J223)</f>
        <v/>
      </c>
      <c r="F223" s="12"/>
      <c r="G223" s="15"/>
      <c r="H223" s="12"/>
      <c r="I223" s="12"/>
      <c r="J223" s="15"/>
      <c r="K223" s="12"/>
      <c r="L223" s="12"/>
      <c r="M223" s="12"/>
      <c r="N223" s="15"/>
      <c r="O223" s="16" t="str">
        <f>IF(N223="","",N223+'Start here'!$C$17)</f>
        <v/>
      </c>
      <c r="P223" s="15"/>
      <c r="Q223" s="16" t="str">
        <f>IF(OR(C223="Not progressing",C223="Withdrew"),IF(J223="","",MAX(J223,N223,P223)+'Start here'!$C$16),IF(C223="Hired","Employee record",""))</f>
        <v/>
      </c>
      <c r="R223" s="12"/>
    </row>
    <row r="224" spans="1:18" x14ac:dyDescent="0.25">
      <c r="A224" s="12"/>
      <c r="B224" s="12"/>
      <c r="C224" s="12"/>
      <c r="D224" s="13" t="str">
        <f>IF(C224="","",IF(AND(ISNUMBER(Q224),N(Q224)&lt;TODAY()),"Past keep-until: delete",IF(AND(N224&lt;&gt;"",P224="",C224&lt;&gt;"Hired",C224&lt;&gt;"Withdrew",N(O224)&lt;TODAY()),"Decision notice overdue",IF(AND(N224&lt;&gt;"",P224="",C224&lt;&gt;"Hired",C224&lt;&gt;"Withdrew",N(O224)-TODAY()&lt;=7),"Decision notice due within 7 days",IF(AND(C224="Not progressing",P224=""),"Send the outcome",IF(OR(C224="Hired",C224="Not progressing",C224="Withdrew"),"",IF(G224="","No next step date",IF(G224&lt;TODAY(),"Next step overdue",IF(N(E224)&gt;='Start here'!$C$18,"Open longer than your limit","")))))))))</f>
        <v/>
      </c>
      <c r="E224" s="14" t="str">
        <f>IF(OR(J224="",C224="",OR(C224="Hired",C224="Not progressing",C224="Withdrew")),"",TODAY()-J224)</f>
        <v/>
      </c>
      <c r="F224" s="12"/>
      <c r="G224" s="15"/>
      <c r="H224" s="12"/>
      <c r="I224" s="12"/>
      <c r="J224" s="15"/>
      <c r="K224" s="12"/>
      <c r="L224" s="12"/>
      <c r="M224" s="12"/>
      <c r="N224" s="15"/>
      <c r="O224" s="16" t="str">
        <f>IF(N224="","",N224+'Start here'!$C$17)</f>
        <v/>
      </c>
      <c r="P224" s="15"/>
      <c r="Q224" s="16" t="str">
        <f>IF(OR(C224="Not progressing",C224="Withdrew"),IF(J224="","",MAX(J224,N224,P224)+'Start here'!$C$16),IF(C224="Hired","Employee record",""))</f>
        <v/>
      </c>
      <c r="R224" s="12"/>
    </row>
    <row r="225" spans="1:18" x14ac:dyDescent="0.25">
      <c r="A225" s="12"/>
      <c r="B225" s="12"/>
      <c r="C225" s="12"/>
      <c r="D225" s="13" t="str">
        <f>IF(C225="","",IF(AND(ISNUMBER(Q225),N(Q225)&lt;TODAY()),"Past keep-until: delete",IF(AND(N225&lt;&gt;"",P225="",C225&lt;&gt;"Hired",C225&lt;&gt;"Withdrew",N(O225)&lt;TODAY()),"Decision notice overdue",IF(AND(N225&lt;&gt;"",P225="",C225&lt;&gt;"Hired",C225&lt;&gt;"Withdrew",N(O225)-TODAY()&lt;=7),"Decision notice due within 7 days",IF(AND(C225="Not progressing",P225=""),"Send the outcome",IF(OR(C225="Hired",C225="Not progressing",C225="Withdrew"),"",IF(G225="","No next step date",IF(G225&lt;TODAY(),"Next step overdue",IF(N(E225)&gt;='Start here'!$C$18,"Open longer than your limit","")))))))))</f>
        <v/>
      </c>
      <c r="E225" s="14" t="str">
        <f>IF(OR(J225="",C225="",OR(C225="Hired",C225="Not progressing",C225="Withdrew")),"",TODAY()-J225)</f>
        <v/>
      </c>
      <c r="F225" s="12"/>
      <c r="G225" s="15"/>
      <c r="H225" s="12"/>
      <c r="I225" s="12"/>
      <c r="J225" s="15"/>
      <c r="K225" s="12"/>
      <c r="L225" s="12"/>
      <c r="M225" s="12"/>
      <c r="N225" s="15"/>
      <c r="O225" s="16" t="str">
        <f>IF(N225="","",N225+'Start here'!$C$17)</f>
        <v/>
      </c>
      <c r="P225" s="15"/>
      <c r="Q225" s="16" t="str">
        <f>IF(OR(C225="Not progressing",C225="Withdrew"),IF(J225="","",MAX(J225,N225,P225)+'Start here'!$C$16),IF(C225="Hired","Employee record",""))</f>
        <v/>
      </c>
      <c r="R225" s="12"/>
    </row>
    <row r="226" spans="1:18" x14ac:dyDescent="0.25">
      <c r="A226" s="12"/>
      <c r="B226" s="12"/>
      <c r="C226" s="12"/>
      <c r="D226" s="13" t="str">
        <f>IF(C226="","",IF(AND(ISNUMBER(Q226),N(Q226)&lt;TODAY()),"Past keep-until: delete",IF(AND(N226&lt;&gt;"",P226="",C226&lt;&gt;"Hired",C226&lt;&gt;"Withdrew",N(O226)&lt;TODAY()),"Decision notice overdue",IF(AND(N226&lt;&gt;"",P226="",C226&lt;&gt;"Hired",C226&lt;&gt;"Withdrew",N(O226)-TODAY()&lt;=7),"Decision notice due within 7 days",IF(AND(C226="Not progressing",P226=""),"Send the outcome",IF(OR(C226="Hired",C226="Not progressing",C226="Withdrew"),"",IF(G226="","No next step date",IF(G226&lt;TODAY(),"Next step overdue",IF(N(E226)&gt;='Start here'!$C$18,"Open longer than your limit","")))))))))</f>
        <v/>
      </c>
      <c r="E226" s="14" t="str">
        <f>IF(OR(J226="",C226="",OR(C226="Hired",C226="Not progressing",C226="Withdrew")),"",TODAY()-J226)</f>
        <v/>
      </c>
      <c r="F226" s="12"/>
      <c r="G226" s="15"/>
      <c r="H226" s="12"/>
      <c r="I226" s="12"/>
      <c r="J226" s="15"/>
      <c r="K226" s="12"/>
      <c r="L226" s="12"/>
      <c r="M226" s="12"/>
      <c r="N226" s="15"/>
      <c r="O226" s="16" t="str">
        <f>IF(N226="","",N226+'Start here'!$C$17)</f>
        <v/>
      </c>
      <c r="P226" s="15"/>
      <c r="Q226" s="16" t="str">
        <f>IF(OR(C226="Not progressing",C226="Withdrew"),IF(J226="","",MAX(J226,N226,P226)+'Start here'!$C$16),IF(C226="Hired","Employee record",""))</f>
        <v/>
      </c>
      <c r="R226" s="12"/>
    </row>
    <row r="227" spans="1:18" x14ac:dyDescent="0.25">
      <c r="A227" s="12"/>
      <c r="B227" s="12"/>
      <c r="C227" s="12"/>
      <c r="D227" s="13" t="str">
        <f>IF(C227="","",IF(AND(ISNUMBER(Q227),N(Q227)&lt;TODAY()),"Past keep-until: delete",IF(AND(N227&lt;&gt;"",P227="",C227&lt;&gt;"Hired",C227&lt;&gt;"Withdrew",N(O227)&lt;TODAY()),"Decision notice overdue",IF(AND(N227&lt;&gt;"",P227="",C227&lt;&gt;"Hired",C227&lt;&gt;"Withdrew",N(O227)-TODAY()&lt;=7),"Decision notice due within 7 days",IF(AND(C227="Not progressing",P227=""),"Send the outcome",IF(OR(C227="Hired",C227="Not progressing",C227="Withdrew"),"",IF(G227="","No next step date",IF(G227&lt;TODAY(),"Next step overdue",IF(N(E227)&gt;='Start here'!$C$18,"Open longer than your limit","")))))))))</f>
        <v/>
      </c>
      <c r="E227" s="14" t="str">
        <f>IF(OR(J227="",C227="",OR(C227="Hired",C227="Not progressing",C227="Withdrew")),"",TODAY()-J227)</f>
        <v/>
      </c>
      <c r="F227" s="12"/>
      <c r="G227" s="15"/>
      <c r="H227" s="12"/>
      <c r="I227" s="12"/>
      <c r="J227" s="15"/>
      <c r="K227" s="12"/>
      <c r="L227" s="12"/>
      <c r="M227" s="12"/>
      <c r="N227" s="15"/>
      <c r="O227" s="16" t="str">
        <f>IF(N227="","",N227+'Start here'!$C$17)</f>
        <v/>
      </c>
      <c r="P227" s="15"/>
      <c r="Q227" s="16" t="str">
        <f>IF(OR(C227="Not progressing",C227="Withdrew"),IF(J227="","",MAX(J227,N227,P227)+'Start here'!$C$16),IF(C227="Hired","Employee record",""))</f>
        <v/>
      </c>
      <c r="R227" s="12"/>
    </row>
    <row r="228" spans="1:18" x14ac:dyDescent="0.25">
      <c r="A228" s="12"/>
      <c r="B228" s="12"/>
      <c r="C228" s="12"/>
      <c r="D228" s="13" t="str">
        <f>IF(C228="","",IF(AND(ISNUMBER(Q228),N(Q228)&lt;TODAY()),"Past keep-until: delete",IF(AND(N228&lt;&gt;"",P228="",C228&lt;&gt;"Hired",C228&lt;&gt;"Withdrew",N(O228)&lt;TODAY()),"Decision notice overdue",IF(AND(N228&lt;&gt;"",P228="",C228&lt;&gt;"Hired",C228&lt;&gt;"Withdrew",N(O228)-TODAY()&lt;=7),"Decision notice due within 7 days",IF(AND(C228="Not progressing",P228=""),"Send the outcome",IF(OR(C228="Hired",C228="Not progressing",C228="Withdrew"),"",IF(G228="","No next step date",IF(G228&lt;TODAY(),"Next step overdue",IF(N(E228)&gt;='Start here'!$C$18,"Open longer than your limit","")))))))))</f>
        <v/>
      </c>
      <c r="E228" s="14" t="str">
        <f>IF(OR(J228="",C228="",OR(C228="Hired",C228="Not progressing",C228="Withdrew")),"",TODAY()-J228)</f>
        <v/>
      </c>
      <c r="F228" s="12"/>
      <c r="G228" s="15"/>
      <c r="H228" s="12"/>
      <c r="I228" s="12"/>
      <c r="J228" s="15"/>
      <c r="K228" s="12"/>
      <c r="L228" s="12"/>
      <c r="M228" s="12"/>
      <c r="N228" s="15"/>
      <c r="O228" s="16" t="str">
        <f>IF(N228="","",N228+'Start here'!$C$17)</f>
        <v/>
      </c>
      <c r="P228" s="15"/>
      <c r="Q228" s="16" t="str">
        <f>IF(OR(C228="Not progressing",C228="Withdrew"),IF(J228="","",MAX(J228,N228,P228)+'Start here'!$C$16),IF(C228="Hired","Employee record",""))</f>
        <v/>
      </c>
      <c r="R228" s="12"/>
    </row>
    <row r="229" spans="1:18" x14ac:dyDescent="0.25">
      <c r="A229" s="12"/>
      <c r="B229" s="12"/>
      <c r="C229" s="12"/>
      <c r="D229" s="13" t="str">
        <f>IF(C229="","",IF(AND(ISNUMBER(Q229),N(Q229)&lt;TODAY()),"Past keep-until: delete",IF(AND(N229&lt;&gt;"",P229="",C229&lt;&gt;"Hired",C229&lt;&gt;"Withdrew",N(O229)&lt;TODAY()),"Decision notice overdue",IF(AND(N229&lt;&gt;"",P229="",C229&lt;&gt;"Hired",C229&lt;&gt;"Withdrew",N(O229)-TODAY()&lt;=7),"Decision notice due within 7 days",IF(AND(C229="Not progressing",P229=""),"Send the outcome",IF(OR(C229="Hired",C229="Not progressing",C229="Withdrew"),"",IF(G229="","No next step date",IF(G229&lt;TODAY(),"Next step overdue",IF(N(E229)&gt;='Start here'!$C$18,"Open longer than your limit","")))))))))</f>
        <v/>
      </c>
      <c r="E229" s="14" t="str">
        <f>IF(OR(J229="",C229="",OR(C229="Hired",C229="Not progressing",C229="Withdrew")),"",TODAY()-J229)</f>
        <v/>
      </c>
      <c r="F229" s="12"/>
      <c r="G229" s="15"/>
      <c r="H229" s="12"/>
      <c r="I229" s="12"/>
      <c r="J229" s="15"/>
      <c r="K229" s="12"/>
      <c r="L229" s="12"/>
      <c r="M229" s="12"/>
      <c r="N229" s="15"/>
      <c r="O229" s="16" t="str">
        <f>IF(N229="","",N229+'Start here'!$C$17)</f>
        <v/>
      </c>
      <c r="P229" s="15"/>
      <c r="Q229" s="16" t="str">
        <f>IF(OR(C229="Not progressing",C229="Withdrew"),IF(J229="","",MAX(J229,N229,P229)+'Start here'!$C$16),IF(C229="Hired","Employee record",""))</f>
        <v/>
      </c>
      <c r="R229" s="12"/>
    </row>
    <row r="230" spans="1:18" x14ac:dyDescent="0.25">
      <c r="A230" s="12"/>
      <c r="B230" s="12"/>
      <c r="C230" s="12"/>
      <c r="D230" s="13" t="str">
        <f>IF(C230="","",IF(AND(ISNUMBER(Q230),N(Q230)&lt;TODAY()),"Past keep-until: delete",IF(AND(N230&lt;&gt;"",P230="",C230&lt;&gt;"Hired",C230&lt;&gt;"Withdrew",N(O230)&lt;TODAY()),"Decision notice overdue",IF(AND(N230&lt;&gt;"",P230="",C230&lt;&gt;"Hired",C230&lt;&gt;"Withdrew",N(O230)-TODAY()&lt;=7),"Decision notice due within 7 days",IF(AND(C230="Not progressing",P230=""),"Send the outcome",IF(OR(C230="Hired",C230="Not progressing",C230="Withdrew"),"",IF(G230="","No next step date",IF(G230&lt;TODAY(),"Next step overdue",IF(N(E230)&gt;='Start here'!$C$18,"Open longer than your limit","")))))))))</f>
        <v/>
      </c>
      <c r="E230" s="14" t="str">
        <f>IF(OR(J230="",C230="",OR(C230="Hired",C230="Not progressing",C230="Withdrew")),"",TODAY()-J230)</f>
        <v/>
      </c>
      <c r="F230" s="12"/>
      <c r="G230" s="15"/>
      <c r="H230" s="12"/>
      <c r="I230" s="12"/>
      <c r="J230" s="15"/>
      <c r="K230" s="12"/>
      <c r="L230" s="12"/>
      <c r="M230" s="12"/>
      <c r="N230" s="15"/>
      <c r="O230" s="16" t="str">
        <f>IF(N230="","",N230+'Start here'!$C$17)</f>
        <v/>
      </c>
      <c r="P230" s="15"/>
      <c r="Q230" s="16" t="str">
        <f>IF(OR(C230="Not progressing",C230="Withdrew"),IF(J230="","",MAX(J230,N230,P230)+'Start here'!$C$16),IF(C230="Hired","Employee record",""))</f>
        <v/>
      </c>
      <c r="R230" s="12"/>
    </row>
    <row r="231" spans="1:18" x14ac:dyDescent="0.25">
      <c r="A231" s="12"/>
      <c r="B231" s="12"/>
      <c r="C231" s="12"/>
      <c r="D231" s="13" t="str">
        <f>IF(C231="","",IF(AND(ISNUMBER(Q231),N(Q231)&lt;TODAY()),"Past keep-until: delete",IF(AND(N231&lt;&gt;"",P231="",C231&lt;&gt;"Hired",C231&lt;&gt;"Withdrew",N(O231)&lt;TODAY()),"Decision notice overdue",IF(AND(N231&lt;&gt;"",P231="",C231&lt;&gt;"Hired",C231&lt;&gt;"Withdrew",N(O231)-TODAY()&lt;=7),"Decision notice due within 7 days",IF(AND(C231="Not progressing",P231=""),"Send the outcome",IF(OR(C231="Hired",C231="Not progressing",C231="Withdrew"),"",IF(G231="","No next step date",IF(G231&lt;TODAY(),"Next step overdue",IF(N(E231)&gt;='Start here'!$C$18,"Open longer than your limit","")))))))))</f>
        <v/>
      </c>
      <c r="E231" s="14" t="str">
        <f>IF(OR(J231="",C231="",OR(C231="Hired",C231="Not progressing",C231="Withdrew")),"",TODAY()-J231)</f>
        <v/>
      </c>
      <c r="F231" s="12"/>
      <c r="G231" s="15"/>
      <c r="H231" s="12"/>
      <c r="I231" s="12"/>
      <c r="J231" s="15"/>
      <c r="K231" s="12"/>
      <c r="L231" s="12"/>
      <c r="M231" s="12"/>
      <c r="N231" s="15"/>
      <c r="O231" s="16" t="str">
        <f>IF(N231="","",N231+'Start here'!$C$17)</f>
        <v/>
      </c>
      <c r="P231" s="15"/>
      <c r="Q231" s="16" t="str">
        <f>IF(OR(C231="Not progressing",C231="Withdrew"),IF(J231="","",MAX(J231,N231,P231)+'Start here'!$C$16),IF(C231="Hired","Employee record",""))</f>
        <v/>
      </c>
      <c r="R231" s="12"/>
    </row>
    <row r="232" spans="1:18" x14ac:dyDescent="0.25">
      <c r="A232" s="12"/>
      <c r="B232" s="12"/>
      <c r="C232" s="12"/>
      <c r="D232" s="13" t="str">
        <f>IF(C232="","",IF(AND(ISNUMBER(Q232),N(Q232)&lt;TODAY()),"Past keep-until: delete",IF(AND(N232&lt;&gt;"",P232="",C232&lt;&gt;"Hired",C232&lt;&gt;"Withdrew",N(O232)&lt;TODAY()),"Decision notice overdue",IF(AND(N232&lt;&gt;"",P232="",C232&lt;&gt;"Hired",C232&lt;&gt;"Withdrew",N(O232)-TODAY()&lt;=7),"Decision notice due within 7 days",IF(AND(C232="Not progressing",P232=""),"Send the outcome",IF(OR(C232="Hired",C232="Not progressing",C232="Withdrew"),"",IF(G232="","No next step date",IF(G232&lt;TODAY(),"Next step overdue",IF(N(E232)&gt;='Start here'!$C$18,"Open longer than your limit","")))))))))</f>
        <v/>
      </c>
      <c r="E232" s="14" t="str">
        <f>IF(OR(J232="",C232="",OR(C232="Hired",C232="Not progressing",C232="Withdrew")),"",TODAY()-J232)</f>
        <v/>
      </c>
      <c r="F232" s="12"/>
      <c r="G232" s="15"/>
      <c r="H232" s="12"/>
      <c r="I232" s="12"/>
      <c r="J232" s="15"/>
      <c r="K232" s="12"/>
      <c r="L232" s="12"/>
      <c r="M232" s="12"/>
      <c r="N232" s="15"/>
      <c r="O232" s="16" t="str">
        <f>IF(N232="","",N232+'Start here'!$C$17)</f>
        <v/>
      </c>
      <c r="P232" s="15"/>
      <c r="Q232" s="16" t="str">
        <f>IF(OR(C232="Not progressing",C232="Withdrew"),IF(J232="","",MAX(J232,N232,P232)+'Start here'!$C$16),IF(C232="Hired","Employee record",""))</f>
        <v/>
      </c>
      <c r="R232" s="12"/>
    </row>
    <row r="233" spans="1:18" x14ac:dyDescent="0.25">
      <c r="A233" s="12"/>
      <c r="B233" s="12"/>
      <c r="C233" s="12"/>
      <c r="D233" s="13" t="str">
        <f>IF(C233="","",IF(AND(ISNUMBER(Q233),N(Q233)&lt;TODAY()),"Past keep-until: delete",IF(AND(N233&lt;&gt;"",P233="",C233&lt;&gt;"Hired",C233&lt;&gt;"Withdrew",N(O233)&lt;TODAY()),"Decision notice overdue",IF(AND(N233&lt;&gt;"",P233="",C233&lt;&gt;"Hired",C233&lt;&gt;"Withdrew",N(O233)-TODAY()&lt;=7),"Decision notice due within 7 days",IF(AND(C233="Not progressing",P233=""),"Send the outcome",IF(OR(C233="Hired",C233="Not progressing",C233="Withdrew"),"",IF(G233="","No next step date",IF(G233&lt;TODAY(),"Next step overdue",IF(N(E233)&gt;='Start here'!$C$18,"Open longer than your limit","")))))))))</f>
        <v/>
      </c>
      <c r="E233" s="14" t="str">
        <f>IF(OR(J233="",C233="",OR(C233="Hired",C233="Not progressing",C233="Withdrew")),"",TODAY()-J233)</f>
        <v/>
      </c>
      <c r="F233" s="12"/>
      <c r="G233" s="15"/>
      <c r="H233" s="12"/>
      <c r="I233" s="12"/>
      <c r="J233" s="15"/>
      <c r="K233" s="12"/>
      <c r="L233" s="12"/>
      <c r="M233" s="12"/>
      <c r="N233" s="15"/>
      <c r="O233" s="16" t="str">
        <f>IF(N233="","",N233+'Start here'!$C$17)</f>
        <v/>
      </c>
      <c r="P233" s="15"/>
      <c r="Q233" s="16" t="str">
        <f>IF(OR(C233="Not progressing",C233="Withdrew"),IF(J233="","",MAX(J233,N233,P233)+'Start here'!$C$16),IF(C233="Hired","Employee record",""))</f>
        <v/>
      </c>
      <c r="R233" s="12"/>
    </row>
    <row r="234" spans="1:18" x14ac:dyDescent="0.25">
      <c r="A234" s="12"/>
      <c r="B234" s="12"/>
      <c r="C234" s="12"/>
      <c r="D234" s="13" t="str">
        <f>IF(C234="","",IF(AND(ISNUMBER(Q234),N(Q234)&lt;TODAY()),"Past keep-until: delete",IF(AND(N234&lt;&gt;"",P234="",C234&lt;&gt;"Hired",C234&lt;&gt;"Withdrew",N(O234)&lt;TODAY()),"Decision notice overdue",IF(AND(N234&lt;&gt;"",P234="",C234&lt;&gt;"Hired",C234&lt;&gt;"Withdrew",N(O234)-TODAY()&lt;=7),"Decision notice due within 7 days",IF(AND(C234="Not progressing",P234=""),"Send the outcome",IF(OR(C234="Hired",C234="Not progressing",C234="Withdrew"),"",IF(G234="","No next step date",IF(G234&lt;TODAY(),"Next step overdue",IF(N(E234)&gt;='Start here'!$C$18,"Open longer than your limit","")))))))))</f>
        <v/>
      </c>
      <c r="E234" s="14" t="str">
        <f>IF(OR(J234="",C234="",OR(C234="Hired",C234="Not progressing",C234="Withdrew")),"",TODAY()-J234)</f>
        <v/>
      </c>
      <c r="F234" s="12"/>
      <c r="G234" s="15"/>
      <c r="H234" s="12"/>
      <c r="I234" s="12"/>
      <c r="J234" s="15"/>
      <c r="K234" s="12"/>
      <c r="L234" s="12"/>
      <c r="M234" s="12"/>
      <c r="N234" s="15"/>
      <c r="O234" s="16" t="str">
        <f>IF(N234="","",N234+'Start here'!$C$17)</f>
        <v/>
      </c>
      <c r="P234" s="15"/>
      <c r="Q234" s="16" t="str">
        <f>IF(OR(C234="Not progressing",C234="Withdrew"),IF(J234="","",MAX(J234,N234,P234)+'Start here'!$C$16),IF(C234="Hired","Employee record",""))</f>
        <v/>
      </c>
      <c r="R234" s="12"/>
    </row>
    <row r="235" spans="1:18" x14ac:dyDescent="0.25">
      <c r="A235" s="12"/>
      <c r="B235" s="12"/>
      <c r="C235" s="12"/>
      <c r="D235" s="13" t="str">
        <f>IF(C235="","",IF(AND(ISNUMBER(Q235),N(Q235)&lt;TODAY()),"Past keep-until: delete",IF(AND(N235&lt;&gt;"",P235="",C235&lt;&gt;"Hired",C235&lt;&gt;"Withdrew",N(O235)&lt;TODAY()),"Decision notice overdue",IF(AND(N235&lt;&gt;"",P235="",C235&lt;&gt;"Hired",C235&lt;&gt;"Withdrew",N(O235)-TODAY()&lt;=7),"Decision notice due within 7 days",IF(AND(C235="Not progressing",P235=""),"Send the outcome",IF(OR(C235="Hired",C235="Not progressing",C235="Withdrew"),"",IF(G235="","No next step date",IF(G235&lt;TODAY(),"Next step overdue",IF(N(E235)&gt;='Start here'!$C$18,"Open longer than your limit","")))))))))</f>
        <v/>
      </c>
      <c r="E235" s="14" t="str">
        <f>IF(OR(J235="",C235="",OR(C235="Hired",C235="Not progressing",C235="Withdrew")),"",TODAY()-J235)</f>
        <v/>
      </c>
      <c r="F235" s="12"/>
      <c r="G235" s="15"/>
      <c r="H235" s="12"/>
      <c r="I235" s="12"/>
      <c r="J235" s="15"/>
      <c r="K235" s="12"/>
      <c r="L235" s="12"/>
      <c r="M235" s="12"/>
      <c r="N235" s="15"/>
      <c r="O235" s="16" t="str">
        <f>IF(N235="","",N235+'Start here'!$C$17)</f>
        <v/>
      </c>
      <c r="P235" s="15"/>
      <c r="Q235" s="16" t="str">
        <f>IF(OR(C235="Not progressing",C235="Withdrew"),IF(J235="","",MAX(J235,N235,P235)+'Start here'!$C$16),IF(C235="Hired","Employee record",""))</f>
        <v/>
      </c>
      <c r="R235" s="12"/>
    </row>
    <row r="236" spans="1:18" x14ac:dyDescent="0.25">
      <c r="A236" s="12"/>
      <c r="B236" s="12"/>
      <c r="C236" s="12"/>
      <c r="D236" s="13" t="str">
        <f>IF(C236="","",IF(AND(ISNUMBER(Q236),N(Q236)&lt;TODAY()),"Past keep-until: delete",IF(AND(N236&lt;&gt;"",P236="",C236&lt;&gt;"Hired",C236&lt;&gt;"Withdrew",N(O236)&lt;TODAY()),"Decision notice overdue",IF(AND(N236&lt;&gt;"",P236="",C236&lt;&gt;"Hired",C236&lt;&gt;"Withdrew",N(O236)-TODAY()&lt;=7),"Decision notice due within 7 days",IF(AND(C236="Not progressing",P236=""),"Send the outcome",IF(OR(C236="Hired",C236="Not progressing",C236="Withdrew"),"",IF(G236="","No next step date",IF(G236&lt;TODAY(),"Next step overdue",IF(N(E236)&gt;='Start here'!$C$18,"Open longer than your limit","")))))))))</f>
        <v/>
      </c>
      <c r="E236" s="14" t="str">
        <f>IF(OR(J236="",C236="",OR(C236="Hired",C236="Not progressing",C236="Withdrew")),"",TODAY()-J236)</f>
        <v/>
      </c>
      <c r="F236" s="12"/>
      <c r="G236" s="15"/>
      <c r="H236" s="12"/>
      <c r="I236" s="12"/>
      <c r="J236" s="15"/>
      <c r="K236" s="12"/>
      <c r="L236" s="12"/>
      <c r="M236" s="12"/>
      <c r="N236" s="15"/>
      <c r="O236" s="16" t="str">
        <f>IF(N236="","",N236+'Start here'!$C$17)</f>
        <v/>
      </c>
      <c r="P236" s="15"/>
      <c r="Q236" s="16" t="str">
        <f>IF(OR(C236="Not progressing",C236="Withdrew"),IF(J236="","",MAX(J236,N236,P236)+'Start here'!$C$16),IF(C236="Hired","Employee record",""))</f>
        <v/>
      </c>
      <c r="R236" s="12"/>
    </row>
    <row r="237" spans="1:18" x14ac:dyDescent="0.25">
      <c r="A237" s="12"/>
      <c r="B237" s="12"/>
      <c r="C237" s="12"/>
      <c r="D237" s="13" t="str">
        <f>IF(C237="","",IF(AND(ISNUMBER(Q237),N(Q237)&lt;TODAY()),"Past keep-until: delete",IF(AND(N237&lt;&gt;"",P237="",C237&lt;&gt;"Hired",C237&lt;&gt;"Withdrew",N(O237)&lt;TODAY()),"Decision notice overdue",IF(AND(N237&lt;&gt;"",P237="",C237&lt;&gt;"Hired",C237&lt;&gt;"Withdrew",N(O237)-TODAY()&lt;=7),"Decision notice due within 7 days",IF(AND(C237="Not progressing",P237=""),"Send the outcome",IF(OR(C237="Hired",C237="Not progressing",C237="Withdrew"),"",IF(G237="","No next step date",IF(G237&lt;TODAY(),"Next step overdue",IF(N(E237)&gt;='Start here'!$C$18,"Open longer than your limit","")))))))))</f>
        <v/>
      </c>
      <c r="E237" s="14" t="str">
        <f>IF(OR(J237="",C237="",OR(C237="Hired",C237="Not progressing",C237="Withdrew")),"",TODAY()-J237)</f>
        <v/>
      </c>
      <c r="F237" s="12"/>
      <c r="G237" s="15"/>
      <c r="H237" s="12"/>
      <c r="I237" s="12"/>
      <c r="J237" s="15"/>
      <c r="K237" s="12"/>
      <c r="L237" s="12"/>
      <c r="M237" s="12"/>
      <c r="N237" s="15"/>
      <c r="O237" s="16" t="str">
        <f>IF(N237="","",N237+'Start here'!$C$17)</f>
        <v/>
      </c>
      <c r="P237" s="15"/>
      <c r="Q237" s="16" t="str">
        <f>IF(OR(C237="Not progressing",C237="Withdrew"),IF(J237="","",MAX(J237,N237,P237)+'Start here'!$C$16),IF(C237="Hired","Employee record",""))</f>
        <v/>
      </c>
      <c r="R237" s="12"/>
    </row>
    <row r="238" spans="1:18" x14ac:dyDescent="0.25">
      <c r="A238" s="12"/>
      <c r="B238" s="12"/>
      <c r="C238" s="12"/>
      <c r="D238" s="13" t="str">
        <f>IF(C238="","",IF(AND(ISNUMBER(Q238),N(Q238)&lt;TODAY()),"Past keep-until: delete",IF(AND(N238&lt;&gt;"",P238="",C238&lt;&gt;"Hired",C238&lt;&gt;"Withdrew",N(O238)&lt;TODAY()),"Decision notice overdue",IF(AND(N238&lt;&gt;"",P238="",C238&lt;&gt;"Hired",C238&lt;&gt;"Withdrew",N(O238)-TODAY()&lt;=7),"Decision notice due within 7 days",IF(AND(C238="Not progressing",P238=""),"Send the outcome",IF(OR(C238="Hired",C238="Not progressing",C238="Withdrew"),"",IF(G238="","No next step date",IF(G238&lt;TODAY(),"Next step overdue",IF(N(E238)&gt;='Start here'!$C$18,"Open longer than your limit","")))))))))</f>
        <v/>
      </c>
      <c r="E238" s="14" t="str">
        <f>IF(OR(J238="",C238="",OR(C238="Hired",C238="Not progressing",C238="Withdrew")),"",TODAY()-J238)</f>
        <v/>
      </c>
      <c r="F238" s="12"/>
      <c r="G238" s="15"/>
      <c r="H238" s="12"/>
      <c r="I238" s="12"/>
      <c r="J238" s="15"/>
      <c r="K238" s="12"/>
      <c r="L238" s="12"/>
      <c r="M238" s="12"/>
      <c r="N238" s="15"/>
      <c r="O238" s="16" t="str">
        <f>IF(N238="","",N238+'Start here'!$C$17)</f>
        <v/>
      </c>
      <c r="P238" s="15"/>
      <c r="Q238" s="16" t="str">
        <f>IF(OR(C238="Not progressing",C238="Withdrew"),IF(J238="","",MAX(J238,N238,P238)+'Start here'!$C$16),IF(C238="Hired","Employee record",""))</f>
        <v/>
      </c>
      <c r="R238" s="12"/>
    </row>
    <row r="239" spans="1:18" x14ac:dyDescent="0.25">
      <c r="A239" s="12"/>
      <c r="B239" s="12"/>
      <c r="C239" s="12"/>
      <c r="D239" s="13" t="str">
        <f>IF(C239="","",IF(AND(ISNUMBER(Q239),N(Q239)&lt;TODAY()),"Past keep-until: delete",IF(AND(N239&lt;&gt;"",P239="",C239&lt;&gt;"Hired",C239&lt;&gt;"Withdrew",N(O239)&lt;TODAY()),"Decision notice overdue",IF(AND(N239&lt;&gt;"",P239="",C239&lt;&gt;"Hired",C239&lt;&gt;"Withdrew",N(O239)-TODAY()&lt;=7),"Decision notice due within 7 days",IF(AND(C239="Not progressing",P239=""),"Send the outcome",IF(OR(C239="Hired",C239="Not progressing",C239="Withdrew"),"",IF(G239="","No next step date",IF(G239&lt;TODAY(),"Next step overdue",IF(N(E239)&gt;='Start here'!$C$18,"Open longer than your limit","")))))))))</f>
        <v/>
      </c>
      <c r="E239" s="14" t="str">
        <f>IF(OR(J239="",C239="",OR(C239="Hired",C239="Not progressing",C239="Withdrew")),"",TODAY()-J239)</f>
        <v/>
      </c>
      <c r="F239" s="12"/>
      <c r="G239" s="15"/>
      <c r="H239" s="12"/>
      <c r="I239" s="12"/>
      <c r="J239" s="15"/>
      <c r="K239" s="12"/>
      <c r="L239" s="12"/>
      <c r="M239" s="12"/>
      <c r="N239" s="15"/>
      <c r="O239" s="16" t="str">
        <f>IF(N239="","",N239+'Start here'!$C$17)</f>
        <v/>
      </c>
      <c r="P239" s="15"/>
      <c r="Q239" s="16" t="str">
        <f>IF(OR(C239="Not progressing",C239="Withdrew"),IF(J239="","",MAX(J239,N239,P239)+'Start here'!$C$16),IF(C239="Hired","Employee record",""))</f>
        <v/>
      </c>
      <c r="R239" s="12"/>
    </row>
    <row r="240" spans="1:18" x14ac:dyDescent="0.25">
      <c r="A240" s="12"/>
      <c r="B240" s="12"/>
      <c r="C240" s="12"/>
      <c r="D240" s="13" t="str">
        <f>IF(C240="","",IF(AND(ISNUMBER(Q240),N(Q240)&lt;TODAY()),"Past keep-until: delete",IF(AND(N240&lt;&gt;"",P240="",C240&lt;&gt;"Hired",C240&lt;&gt;"Withdrew",N(O240)&lt;TODAY()),"Decision notice overdue",IF(AND(N240&lt;&gt;"",P240="",C240&lt;&gt;"Hired",C240&lt;&gt;"Withdrew",N(O240)-TODAY()&lt;=7),"Decision notice due within 7 days",IF(AND(C240="Not progressing",P240=""),"Send the outcome",IF(OR(C240="Hired",C240="Not progressing",C240="Withdrew"),"",IF(G240="","No next step date",IF(G240&lt;TODAY(),"Next step overdue",IF(N(E240)&gt;='Start here'!$C$18,"Open longer than your limit","")))))))))</f>
        <v/>
      </c>
      <c r="E240" s="14" t="str">
        <f>IF(OR(J240="",C240="",OR(C240="Hired",C240="Not progressing",C240="Withdrew")),"",TODAY()-J240)</f>
        <v/>
      </c>
      <c r="F240" s="12"/>
      <c r="G240" s="15"/>
      <c r="H240" s="12"/>
      <c r="I240" s="12"/>
      <c r="J240" s="15"/>
      <c r="K240" s="12"/>
      <c r="L240" s="12"/>
      <c r="M240" s="12"/>
      <c r="N240" s="15"/>
      <c r="O240" s="16" t="str">
        <f>IF(N240="","",N240+'Start here'!$C$17)</f>
        <v/>
      </c>
      <c r="P240" s="15"/>
      <c r="Q240" s="16" t="str">
        <f>IF(OR(C240="Not progressing",C240="Withdrew"),IF(J240="","",MAX(J240,N240,P240)+'Start here'!$C$16),IF(C240="Hired","Employee record",""))</f>
        <v/>
      </c>
      <c r="R240" s="12"/>
    </row>
    <row r="241" spans="1:18" x14ac:dyDescent="0.25">
      <c r="A241" s="12"/>
      <c r="B241" s="12"/>
      <c r="C241" s="12"/>
      <c r="D241" s="13" t="str">
        <f>IF(C241="","",IF(AND(ISNUMBER(Q241),N(Q241)&lt;TODAY()),"Past keep-until: delete",IF(AND(N241&lt;&gt;"",P241="",C241&lt;&gt;"Hired",C241&lt;&gt;"Withdrew",N(O241)&lt;TODAY()),"Decision notice overdue",IF(AND(N241&lt;&gt;"",P241="",C241&lt;&gt;"Hired",C241&lt;&gt;"Withdrew",N(O241)-TODAY()&lt;=7),"Decision notice due within 7 days",IF(AND(C241="Not progressing",P241=""),"Send the outcome",IF(OR(C241="Hired",C241="Not progressing",C241="Withdrew"),"",IF(G241="","No next step date",IF(G241&lt;TODAY(),"Next step overdue",IF(N(E241)&gt;='Start here'!$C$18,"Open longer than your limit","")))))))))</f>
        <v/>
      </c>
      <c r="E241" s="14" t="str">
        <f>IF(OR(J241="",C241="",OR(C241="Hired",C241="Not progressing",C241="Withdrew")),"",TODAY()-J241)</f>
        <v/>
      </c>
      <c r="F241" s="12"/>
      <c r="G241" s="15"/>
      <c r="H241" s="12"/>
      <c r="I241" s="12"/>
      <c r="J241" s="15"/>
      <c r="K241" s="12"/>
      <c r="L241" s="12"/>
      <c r="M241" s="12"/>
      <c r="N241" s="15"/>
      <c r="O241" s="16" t="str">
        <f>IF(N241="","",N241+'Start here'!$C$17)</f>
        <v/>
      </c>
      <c r="P241" s="15"/>
      <c r="Q241" s="16" t="str">
        <f>IF(OR(C241="Not progressing",C241="Withdrew"),IF(J241="","",MAX(J241,N241,P241)+'Start here'!$C$16),IF(C241="Hired","Employee record",""))</f>
        <v/>
      </c>
      <c r="R241" s="12"/>
    </row>
    <row r="242" spans="1:18" x14ac:dyDescent="0.25">
      <c r="A242" s="12"/>
      <c r="B242" s="12"/>
      <c r="C242" s="12"/>
      <c r="D242" s="13" t="str">
        <f>IF(C242="","",IF(AND(ISNUMBER(Q242),N(Q242)&lt;TODAY()),"Past keep-until: delete",IF(AND(N242&lt;&gt;"",P242="",C242&lt;&gt;"Hired",C242&lt;&gt;"Withdrew",N(O242)&lt;TODAY()),"Decision notice overdue",IF(AND(N242&lt;&gt;"",P242="",C242&lt;&gt;"Hired",C242&lt;&gt;"Withdrew",N(O242)-TODAY()&lt;=7),"Decision notice due within 7 days",IF(AND(C242="Not progressing",P242=""),"Send the outcome",IF(OR(C242="Hired",C242="Not progressing",C242="Withdrew"),"",IF(G242="","No next step date",IF(G242&lt;TODAY(),"Next step overdue",IF(N(E242)&gt;='Start here'!$C$18,"Open longer than your limit","")))))))))</f>
        <v/>
      </c>
      <c r="E242" s="14" t="str">
        <f>IF(OR(J242="",C242="",OR(C242="Hired",C242="Not progressing",C242="Withdrew")),"",TODAY()-J242)</f>
        <v/>
      </c>
      <c r="F242" s="12"/>
      <c r="G242" s="15"/>
      <c r="H242" s="12"/>
      <c r="I242" s="12"/>
      <c r="J242" s="15"/>
      <c r="K242" s="12"/>
      <c r="L242" s="12"/>
      <c r="M242" s="12"/>
      <c r="N242" s="15"/>
      <c r="O242" s="16" t="str">
        <f>IF(N242="","",N242+'Start here'!$C$17)</f>
        <v/>
      </c>
      <c r="P242" s="15"/>
      <c r="Q242" s="16" t="str">
        <f>IF(OR(C242="Not progressing",C242="Withdrew"),IF(J242="","",MAX(J242,N242,P242)+'Start here'!$C$16),IF(C242="Hired","Employee record",""))</f>
        <v/>
      </c>
      <c r="R242" s="12"/>
    </row>
    <row r="243" spans="1:18" x14ac:dyDescent="0.25">
      <c r="A243" s="12"/>
      <c r="B243" s="12"/>
      <c r="C243" s="12"/>
      <c r="D243" s="13" t="str">
        <f>IF(C243="","",IF(AND(ISNUMBER(Q243),N(Q243)&lt;TODAY()),"Past keep-until: delete",IF(AND(N243&lt;&gt;"",P243="",C243&lt;&gt;"Hired",C243&lt;&gt;"Withdrew",N(O243)&lt;TODAY()),"Decision notice overdue",IF(AND(N243&lt;&gt;"",P243="",C243&lt;&gt;"Hired",C243&lt;&gt;"Withdrew",N(O243)-TODAY()&lt;=7),"Decision notice due within 7 days",IF(AND(C243="Not progressing",P243=""),"Send the outcome",IF(OR(C243="Hired",C243="Not progressing",C243="Withdrew"),"",IF(G243="","No next step date",IF(G243&lt;TODAY(),"Next step overdue",IF(N(E243)&gt;='Start here'!$C$18,"Open longer than your limit","")))))))))</f>
        <v/>
      </c>
      <c r="E243" s="14" t="str">
        <f>IF(OR(J243="",C243="",OR(C243="Hired",C243="Not progressing",C243="Withdrew")),"",TODAY()-J243)</f>
        <v/>
      </c>
      <c r="F243" s="12"/>
      <c r="G243" s="15"/>
      <c r="H243" s="12"/>
      <c r="I243" s="12"/>
      <c r="J243" s="15"/>
      <c r="K243" s="12"/>
      <c r="L243" s="12"/>
      <c r="M243" s="12"/>
      <c r="N243" s="15"/>
      <c r="O243" s="16" t="str">
        <f>IF(N243="","",N243+'Start here'!$C$17)</f>
        <v/>
      </c>
      <c r="P243" s="15"/>
      <c r="Q243" s="16" t="str">
        <f>IF(OR(C243="Not progressing",C243="Withdrew"),IF(J243="","",MAX(J243,N243,P243)+'Start here'!$C$16),IF(C243="Hired","Employee record",""))</f>
        <v/>
      </c>
      <c r="R243" s="12"/>
    </row>
    <row r="244" spans="1:18" x14ac:dyDescent="0.25">
      <c r="A244" s="12"/>
      <c r="B244" s="12"/>
      <c r="C244" s="12"/>
      <c r="D244" s="13" t="str">
        <f>IF(C244="","",IF(AND(ISNUMBER(Q244),N(Q244)&lt;TODAY()),"Past keep-until: delete",IF(AND(N244&lt;&gt;"",P244="",C244&lt;&gt;"Hired",C244&lt;&gt;"Withdrew",N(O244)&lt;TODAY()),"Decision notice overdue",IF(AND(N244&lt;&gt;"",P244="",C244&lt;&gt;"Hired",C244&lt;&gt;"Withdrew",N(O244)-TODAY()&lt;=7),"Decision notice due within 7 days",IF(AND(C244="Not progressing",P244=""),"Send the outcome",IF(OR(C244="Hired",C244="Not progressing",C244="Withdrew"),"",IF(G244="","No next step date",IF(G244&lt;TODAY(),"Next step overdue",IF(N(E244)&gt;='Start here'!$C$18,"Open longer than your limit","")))))))))</f>
        <v/>
      </c>
      <c r="E244" s="14" t="str">
        <f>IF(OR(J244="",C244="",OR(C244="Hired",C244="Not progressing",C244="Withdrew")),"",TODAY()-J244)</f>
        <v/>
      </c>
      <c r="F244" s="12"/>
      <c r="G244" s="15"/>
      <c r="H244" s="12"/>
      <c r="I244" s="12"/>
      <c r="J244" s="15"/>
      <c r="K244" s="12"/>
      <c r="L244" s="12"/>
      <c r="M244" s="12"/>
      <c r="N244" s="15"/>
      <c r="O244" s="16" t="str">
        <f>IF(N244="","",N244+'Start here'!$C$17)</f>
        <v/>
      </c>
      <c r="P244" s="15"/>
      <c r="Q244" s="16" t="str">
        <f>IF(OR(C244="Not progressing",C244="Withdrew"),IF(J244="","",MAX(J244,N244,P244)+'Start here'!$C$16),IF(C244="Hired","Employee record",""))</f>
        <v/>
      </c>
      <c r="R244" s="12"/>
    </row>
    <row r="245" spans="1:18" x14ac:dyDescent="0.25">
      <c r="A245" s="12"/>
      <c r="B245" s="12"/>
      <c r="C245" s="12"/>
      <c r="D245" s="13" t="str">
        <f>IF(C245="","",IF(AND(ISNUMBER(Q245),N(Q245)&lt;TODAY()),"Past keep-until: delete",IF(AND(N245&lt;&gt;"",P245="",C245&lt;&gt;"Hired",C245&lt;&gt;"Withdrew",N(O245)&lt;TODAY()),"Decision notice overdue",IF(AND(N245&lt;&gt;"",P245="",C245&lt;&gt;"Hired",C245&lt;&gt;"Withdrew",N(O245)-TODAY()&lt;=7),"Decision notice due within 7 days",IF(AND(C245="Not progressing",P245=""),"Send the outcome",IF(OR(C245="Hired",C245="Not progressing",C245="Withdrew"),"",IF(G245="","No next step date",IF(G245&lt;TODAY(),"Next step overdue",IF(N(E245)&gt;='Start here'!$C$18,"Open longer than your limit","")))))))))</f>
        <v/>
      </c>
      <c r="E245" s="14" t="str">
        <f>IF(OR(J245="",C245="",OR(C245="Hired",C245="Not progressing",C245="Withdrew")),"",TODAY()-J245)</f>
        <v/>
      </c>
      <c r="F245" s="12"/>
      <c r="G245" s="15"/>
      <c r="H245" s="12"/>
      <c r="I245" s="12"/>
      <c r="J245" s="15"/>
      <c r="K245" s="12"/>
      <c r="L245" s="12"/>
      <c r="M245" s="12"/>
      <c r="N245" s="15"/>
      <c r="O245" s="16" t="str">
        <f>IF(N245="","",N245+'Start here'!$C$17)</f>
        <v/>
      </c>
      <c r="P245" s="15"/>
      <c r="Q245" s="16" t="str">
        <f>IF(OR(C245="Not progressing",C245="Withdrew"),IF(J245="","",MAX(J245,N245,P245)+'Start here'!$C$16),IF(C245="Hired","Employee record",""))</f>
        <v/>
      </c>
      <c r="R245" s="12"/>
    </row>
    <row r="246" spans="1:18" x14ac:dyDescent="0.25">
      <c r="A246" s="12"/>
      <c r="B246" s="12"/>
      <c r="C246" s="12"/>
      <c r="D246" s="13" t="str">
        <f>IF(C246="","",IF(AND(ISNUMBER(Q246),N(Q246)&lt;TODAY()),"Past keep-until: delete",IF(AND(N246&lt;&gt;"",P246="",C246&lt;&gt;"Hired",C246&lt;&gt;"Withdrew",N(O246)&lt;TODAY()),"Decision notice overdue",IF(AND(N246&lt;&gt;"",P246="",C246&lt;&gt;"Hired",C246&lt;&gt;"Withdrew",N(O246)-TODAY()&lt;=7),"Decision notice due within 7 days",IF(AND(C246="Not progressing",P246=""),"Send the outcome",IF(OR(C246="Hired",C246="Not progressing",C246="Withdrew"),"",IF(G246="","No next step date",IF(G246&lt;TODAY(),"Next step overdue",IF(N(E246)&gt;='Start here'!$C$18,"Open longer than your limit","")))))))))</f>
        <v/>
      </c>
      <c r="E246" s="14" t="str">
        <f>IF(OR(J246="",C246="",OR(C246="Hired",C246="Not progressing",C246="Withdrew")),"",TODAY()-J246)</f>
        <v/>
      </c>
      <c r="F246" s="12"/>
      <c r="G246" s="15"/>
      <c r="H246" s="12"/>
      <c r="I246" s="12"/>
      <c r="J246" s="15"/>
      <c r="K246" s="12"/>
      <c r="L246" s="12"/>
      <c r="M246" s="12"/>
      <c r="N246" s="15"/>
      <c r="O246" s="16" t="str">
        <f>IF(N246="","",N246+'Start here'!$C$17)</f>
        <v/>
      </c>
      <c r="P246" s="15"/>
      <c r="Q246" s="16" t="str">
        <f>IF(OR(C246="Not progressing",C246="Withdrew"),IF(J246="","",MAX(J246,N246,P246)+'Start here'!$C$16),IF(C246="Hired","Employee record",""))</f>
        <v/>
      </c>
      <c r="R246" s="12"/>
    </row>
    <row r="247" spans="1:18" x14ac:dyDescent="0.25">
      <c r="A247" s="12"/>
      <c r="B247" s="12"/>
      <c r="C247" s="12"/>
      <c r="D247" s="13" t="str">
        <f>IF(C247="","",IF(AND(ISNUMBER(Q247),N(Q247)&lt;TODAY()),"Past keep-until: delete",IF(AND(N247&lt;&gt;"",P247="",C247&lt;&gt;"Hired",C247&lt;&gt;"Withdrew",N(O247)&lt;TODAY()),"Decision notice overdue",IF(AND(N247&lt;&gt;"",P247="",C247&lt;&gt;"Hired",C247&lt;&gt;"Withdrew",N(O247)-TODAY()&lt;=7),"Decision notice due within 7 days",IF(AND(C247="Not progressing",P247=""),"Send the outcome",IF(OR(C247="Hired",C247="Not progressing",C247="Withdrew"),"",IF(G247="","No next step date",IF(G247&lt;TODAY(),"Next step overdue",IF(N(E247)&gt;='Start here'!$C$18,"Open longer than your limit","")))))))))</f>
        <v/>
      </c>
      <c r="E247" s="14" t="str">
        <f>IF(OR(J247="",C247="",OR(C247="Hired",C247="Not progressing",C247="Withdrew")),"",TODAY()-J247)</f>
        <v/>
      </c>
      <c r="F247" s="12"/>
      <c r="G247" s="15"/>
      <c r="H247" s="12"/>
      <c r="I247" s="12"/>
      <c r="J247" s="15"/>
      <c r="K247" s="12"/>
      <c r="L247" s="12"/>
      <c r="M247" s="12"/>
      <c r="N247" s="15"/>
      <c r="O247" s="16" t="str">
        <f>IF(N247="","",N247+'Start here'!$C$17)</f>
        <v/>
      </c>
      <c r="P247" s="15"/>
      <c r="Q247" s="16" t="str">
        <f>IF(OR(C247="Not progressing",C247="Withdrew"),IF(J247="","",MAX(J247,N247,P247)+'Start here'!$C$16),IF(C247="Hired","Employee record",""))</f>
        <v/>
      </c>
      <c r="R247" s="12"/>
    </row>
    <row r="248" spans="1:18" x14ac:dyDescent="0.25">
      <c r="A248" s="12"/>
      <c r="B248" s="12"/>
      <c r="C248" s="12"/>
      <c r="D248" s="13" t="str">
        <f>IF(C248="","",IF(AND(ISNUMBER(Q248),N(Q248)&lt;TODAY()),"Past keep-until: delete",IF(AND(N248&lt;&gt;"",P248="",C248&lt;&gt;"Hired",C248&lt;&gt;"Withdrew",N(O248)&lt;TODAY()),"Decision notice overdue",IF(AND(N248&lt;&gt;"",P248="",C248&lt;&gt;"Hired",C248&lt;&gt;"Withdrew",N(O248)-TODAY()&lt;=7),"Decision notice due within 7 days",IF(AND(C248="Not progressing",P248=""),"Send the outcome",IF(OR(C248="Hired",C248="Not progressing",C248="Withdrew"),"",IF(G248="","No next step date",IF(G248&lt;TODAY(),"Next step overdue",IF(N(E248)&gt;='Start here'!$C$18,"Open longer than your limit","")))))))))</f>
        <v/>
      </c>
      <c r="E248" s="14" t="str">
        <f>IF(OR(J248="",C248="",OR(C248="Hired",C248="Not progressing",C248="Withdrew")),"",TODAY()-J248)</f>
        <v/>
      </c>
      <c r="F248" s="12"/>
      <c r="G248" s="15"/>
      <c r="H248" s="12"/>
      <c r="I248" s="12"/>
      <c r="J248" s="15"/>
      <c r="K248" s="12"/>
      <c r="L248" s="12"/>
      <c r="M248" s="12"/>
      <c r="N248" s="15"/>
      <c r="O248" s="16" t="str">
        <f>IF(N248="","",N248+'Start here'!$C$17)</f>
        <v/>
      </c>
      <c r="P248" s="15"/>
      <c r="Q248" s="16" t="str">
        <f>IF(OR(C248="Not progressing",C248="Withdrew"),IF(J248="","",MAX(J248,N248,P248)+'Start here'!$C$16),IF(C248="Hired","Employee record",""))</f>
        <v/>
      </c>
      <c r="R248" s="12"/>
    </row>
    <row r="249" spans="1:18" x14ac:dyDescent="0.25">
      <c r="A249" s="12"/>
      <c r="B249" s="12"/>
      <c r="C249" s="12"/>
      <c r="D249" s="13" t="str">
        <f>IF(C249="","",IF(AND(ISNUMBER(Q249),N(Q249)&lt;TODAY()),"Past keep-until: delete",IF(AND(N249&lt;&gt;"",P249="",C249&lt;&gt;"Hired",C249&lt;&gt;"Withdrew",N(O249)&lt;TODAY()),"Decision notice overdue",IF(AND(N249&lt;&gt;"",P249="",C249&lt;&gt;"Hired",C249&lt;&gt;"Withdrew",N(O249)-TODAY()&lt;=7),"Decision notice due within 7 days",IF(AND(C249="Not progressing",P249=""),"Send the outcome",IF(OR(C249="Hired",C249="Not progressing",C249="Withdrew"),"",IF(G249="","No next step date",IF(G249&lt;TODAY(),"Next step overdue",IF(N(E249)&gt;='Start here'!$C$18,"Open longer than your limit","")))))))))</f>
        <v/>
      </c>
      <c r="E249" s="14" t="str">
        <f>IF(OR(J249="",C249="",OR(C249="Hired",C249="Not progressing",C249="Withdrew")),"",TODAY()-J249)</f>
        <v/>
      </c>
      <c r="F249" s="12"/>
      <c r="G249" s="15"/>
      <c r="H249" s="12"/>
      <c r="I249" s="12"/>
      <c r="J249" s="15"/>
      <c r="K249" s="12"/>
      <c r="L249" s="12"/>
      <c r="M249" s="12"/>
      <c r="N249" s="15"/>
      <c r="O249" s="16" t="str">
        <f>IF(N249="","",N249+'Start here'!$C$17)</f>
        <v/>
      </c>
      <c r="P249" s="15"/>
      <c r="Q249" s="16" t="str">
        <f>IF(OR(C249="Not progressing",C249="Withdrew"),IF(J249="","",MAX(J249,N249,P249)+'Start here'!$C$16),IF(C249="Hired","Employee record",""))</f>
        <v/>
      </c>
      <c r="R249" s="12"/>
    </row>
    <row r="250" spans="1:18" x14ac:dyDescent="0.25">
      <c r="A250" s="12"/>
      <c r="B250" s="12"/>
      <c r="C250" s="12"/>
      <c r="D250" s="13" t="str">
        <f>IF(C250="","",IF(AND(ISNUMBER(Q250),N(Q250)&lt;TODAY()),"Past keep-until: delete",IF(AND(N250&lt;&gt;"",P250="",C250&lt;&gt;"Hired",C250&lt;&gt;"Withdrew",N(O250)&lt;TODAY()),"Decision notice overdue",IF(AND(N250&lt;&gt;"",P250="",C250&lt;&gt;"Hired",C250&lt;&gt;"Withdrew",N(O250)-TODAY()&lt;=7),"Decision notice due within 7 days",IF(AND(C250="Not progressing",P250=""),"Send the outcome",IF(OR(C250="Hired",C250="Not progressing",C250="Withdrew"),"",IF(G250="","No next step date",IF(G250&lt;TODAY(),"Next step overdue",IF(N(E250)&gt;='Start here'!$C$18,"Open longer than your limit","")))))))))</f>
        <v/>
      </c>
      <c r="E250" s="14" t="str">
        <f>IF(OR(J250="",C250="",OR(C250="Hired",C250="Not progressing",C250="Withdrew")),"",TODAY()-J250)</f>
        <v/>
      </c>
      <c r="F250" s="12"/>
      <c r="G250" s="15"/>
      <c r="H250" s="12"/>
      <c r="I250" s="12"/>
      <c r="J250" s="15"/>
      <c r="K250" s="12"/>
      <c r="L250" s="12"/>
      <c r="M250" s="12"/>
      <c r="N250" s="15"/>
      <c r="O250" s="16" t="str">
        <f>IF(N250="","",N250+'Start here'!$C$17)</f>
        <v/>
      </c>
      <c r="P250" s="15"/>
      <c r="Q250" s="16" t="str">
        <f>IF(OR(C250="Not progressing",C250="Withdrew"),IF(J250="","",MAX(J250,N250,P250)+'Start here'!$C$16),IF(C250="Hired","Employee record",""))</f>
        <v/>
      </c>
      <c r="R250" s="12"/>
    </row>
    <row r="251" spans="1:18" x14ac:dyDescent="0.25">
      <c r="A251" s="12"/>
      <c r="B251" s="12"/>
      <c r="C251" s="12"/>
      <c r="D251" s="13" t="str">
        <f>IF(C251="","",IF(AND(ISNUMBER(Q251),N(Q251)&lt;TODAY()),"Past keep-until: delete",IF(AND(N251&lt;&gt;"",P251="",C251&lt;&gt;"Hired",C251&lt;&gt;"Withdrew",N(O251)&lt;TODAY()),"Decision notice overdue",IF(AND(N251&lt;&gt;"",P251="",C251&lt;&gt;"Hired",C251&lt;&gt;"Withdrew",N(O251)-TODAY()&lt;=7),"Decision notice due within 7 days",IF(AND(C251="Not progressing",P251=""),"Send the outcome",IF(OR(C251="Hired",C251="Not progressing",C251="Withdrew"),"",IF(G251="","No next step date",IF(G251&lt;TODAY(),"Next step overdue",IF(N(E251)&gt;='Start here'!$C$18,"Open longer than your limit","")))))))))</f>
        <v/>
      </c>
      <c r="E251" s="14" t="str">
        <f>IF(OR(J251="",C251="",OR(C251="Hired",C251="Not progressing",C251="Withdrew")),"",TODAY()-J251)</f>
        <v/>
      </c>
      <c r="F251" s="12"/>
      <c r="G251" s="15"/>
      <c r="H251" s="12"/>
      <c r="I251" s="12"/>
      <c r="J251" s="15"/>
      <c r="K251" s="12"/>
      <c r="L251" s="12"/>
      <c r="M251" s="12"/>
      <c r="N251" s="15"/>
      <c r="O251" s="16" t="str">
        <f>IF(N251="","",N251+'Start here'!$C$17)</f>
        <v/>
      </c>
      <c r="P251" s="15"/>
      <c r="Q251" s="16" t="str">
        <f>IF(OR(C251="Not progressing",C251="Withdrew"),IF(J251="","",MAX(J251,N251,P251)+'Start here'!$C$16),IF(C251="Hired","Employee record",""))</f>
        <v/>
      </c>
      <c r="R251" s="12"/>
    </row>
    <row r="252" spans="1:18" x14ac:dyDescent="0.25">
      <c r="A252" s="12"/>
      <c r="B252" s="12"/>
      <c r="C252" s="12"/>
      <c r="D252" s="13" t="str">
        <f>IF(C252="","",IF(AND(ISNUMBER(Q252),N(Q252)&lt;TODAY()),"Past keep-until: delete",IF(AND(N252&lt;&gt;"",P252="",C252&lt;&gt;"Hired",C252&lt;&gt;"Withdrew",N(O252)&lt;TODAY()),"Decision notice overdue",IF(AND(N252&lt;&gt;"",P252="",C252&lt;&gt;"Hired",C252&lt;&gt;"Withdrew",N(O252)-TODAY()&lt;=7),"Decision notice due within 7 days",IF(AND(C252="Not progressing",P252=""),"Send the outcome",IF(OR(C252="Hired",C252="Not progressing",C252="Withdrew"),"",IF(G252="","No next step date",IF(G252&lt;TODAY(),"Next step overdue",IF(N(E252)&gt;='Start here'!$C$18,"Open longer than your limit","")))))))))</f>
        <v/>
      </c>
      <c r="E252" s="14" t="str">
        <f>IF(OR(J252="",C252="",OR(C252="Hired",C252="Not progressing",C252="Withdrew")),"",TODAY()-J252)</f>
        <v/>
      </c>
      <c r="F252" s="12"/>
      <c r="G252" s="15"/>
      <c r="H252" s="12"/>
      <c r="I252" s="12"/>
      <c r="J252" s="15"/>
      <c r="K252" s="12"/>
      <c r="L252" s="12"/>
      <c r="M252" s="12"/>
      <c r="N252" s="15"/>
      <c r="O252" s="16" t="str">
        <f>IF(N252="","",N252+'Start here'!$C$17)</f>
        <v/>
      </c>
      <c r="P252" s="15"/>
      <c r="Q252" s="16" t="str">
        <f>IF(OR(C252="Not progressing",C252="Withdrew"),IF(J252="","",MAX(J252,N252,P252)+'Start here'!$C$16),IF(C252="Hired","Employee record",""))</f>
        <v/>
      </c>
      <c r="R252" s="12"/>
    </row>
    <row r="253" spans="1:18" x14ac:dyDescent="0.25">
      <c r="A253" s="12"/>
      <c r="B253" s="12"/>
      <c r="C253" s="12"/>
      <c r="D253" s="13" t="str">
        <f>IF(C253="","",IF(AND(ISNUMBER(Q253),N(Q253)&lt;TODAY()),"Past keep-until: delete",IF(AND(N253&lt;&gt;"",P253="",C253&lt;&gt;"Hired",C253&lt;&gt;"Withdrew",N(O253)&lt;TODAY()),"Decision notice overdue",IF(AND(N253&lt;&gt;"",P253="",C253&lt;&gt;"Hired",C253&lt;&gt;"Withdrew",N(O253)-TODAY()&lt;=7),"Decision notice due within 7 days",IF(AND(C253="Not progressing",P253=""),"Send the outcome",IF(OR(C253="Hired",C253="Not progressing",C253="Withdrew"),"",IF(G253="","No next step date",IF(G253&lt;TODAY(),"Next step overdue",IF(N(E253)&gt;='Start here'!$C$18,"Open longer than your limit","")))))))))</f>
        <v/>
      </c>
      <c r="E253" s="14" t="str">
        <f>IF(OR(J253="",C253="",OR(C253="Hired",C253="Not progressing",C253="Withdrew")),"",TODAY()-J253)</f>
        <v/>
      </c>
      <c r="F253" s="12"/>
      <c r="G253" s="15"/>
      <c r="H253" s="12"/>
      <c r="I253" s="12"/>
      <c r="J253" s="15"/>
      <c r="K253" s="12"/>
      <c r="L253" s="12"/>
      <c r="M253" s="12"/>
      <c r="N253" s="15"/>
      <c r="O253" s="16" t="str">
        <f>IF(N253="","",N253+'Start here'!$C$17)</f>
        <v/>
      </c>
      <c r="P253" s="15"/>
      <c r="Q253" s="16" t="str">
        <f>IF(OR(C253="Not progressing",C253="Withdrew"),IF(J253="","",MAX(J253,N253,P253)+'Start here'!$C$16),IF(C253="Hired","Employee record",""))</f>
        <v/>
      </c>
      <c r="R253" s="12"/>
    </row>
    <row r="254" spans="1:18" x14ac:dyDescent="0.25">
      <c r="A254" s="12"/>
      <c r="B254" s="12"/>
      <c r="C254" s="12"/>
      <c r="D254" s="13" t="str">
        <f>IF(C254="","",IF(AND(ISNUMBER(Q254),N(Q254)&lt;TODAY()),"Past keep-until: delete",IF(AND(N254&lt;&gt;"",P254="",C254&lt;&gt;"Hired",C254&lt;&gt;"Withdrew",N(O254)&lt;TODAY()),"Decision notice overdue",IF(AND(N254&lt;&gt;"",P254="",C254&lt;&gt;"Hired",C254&lt;&gt;"Withdrew",N(O254)-TODAY()&lt;=7),"Decision notice due within 7 days",IF(AND(C254="Not progressing",P254=""),"Send the outcome",IF(OR(C254="Hired",C254="Not progressing",C254="Withdrew"),"",IF(G254="","No next step date",IF(G254&lt;TODAY(),"Next step overdue",IF(N(E254)&gt;='Start here'!$C$18,"Open longer than your limit","")))))))))</f>
        <v/>
      </c>
      <c r="E254" s="14" t="str">
        <f>IF(OR(J254="",C254="",OR(C254="Hired",C254="Not progressing",C254="Withdrew")),"",TODAY()-J254)</f>
        <v/>
      </c>
      <c r="F254" s="12"/>
      <c r="G254" s="15"/>
      <c r="H254" s="12"/>
      <c r="I254" s="12"/>
      <c r="J254" s="15"/>
      <c r="K254" s="12"/>
      <c r="L254" s="12"/>
      <c r="M254" s="12"/>
      <c r="N254" s="15"/>
      <c r="O254" s="16" t="str">
        <f>IF(N254="","",N254+'Start here'!$C$17)</f>
        <v/>
      </c>
      <c r="P254" s="15"/>
      <c r="Q254" s="16" t="str">
        <f>IF(OR(C254="Not progressing",C254="Withdrew"),IF(J254="","",MAX(J254,N254,P254)+'Start here'!$C$16),IF(C254="Hired","Employee record",""))</f>
        <v/>
      </c>
      <c r="R254" s="12"/>
    </row>
    <row r="255" spans="1:18" x14ac:dyDescent="0.25">
      <c r="A255" s="12"/>
      <c r="B255" s="12"/>
      <c r="C255" s="12"/>
      <c r="D255" s="13" t="str">
        <f>IF(C255="","",IF(AND(ISNUMBER(Q255),N(Q255)&lt;TODAY()),"Past keep-until: delete",IF(AND(N255&lt;&gt;"",P255="",C255&lt;&gt;"Hired",C255&lt;&gt;"Withdrew",N(O255)&lt;TODAY()),"Decision notice overdue",IF(AND(N255&lt;&gt;"",P255="",C255&lt;&gt;"Hired",C255&lt;&gt;"Withdrew",N(O255)-TODAY()&lt;=7),"Decision notice due within 7 days",IF(AND(C255="Not progressing",P255=""),"Send the outcome",IF(OR(C255="Hired",C255="Not progressing",C255="Withdrew"),"",IF(G255="","No next step date",IF(G255&lt;TODAY(),"Next step overdue",IF(N(E255)&gt;='Start here'!$C$18,"Open longer than your limit","")))))))))</f>
        <v/>
      </c>
      <c r="E255" s="14" t="str">
        <f>IF(OR(J255="",C255="",OR(C255="Hired",C255="Not progressing",C255="Withdrew")),"",TODAY()-J255)</f>
        <v/>
      </c>
      <c r="F255" s="12"/>
      <c r="G255" s="15"/>
      <c r="H255" s="12"/>
      <c r="I255" s="12"/>
      <c r="J255" s="15"/>
      <c r="K255" s="12"/>
      <c r="L255" s="12"/>
      <c r="M255" s="12"/>
      <c r="N255" s="15"/>
      <c r="O255" s="16" t="str">
        <f>IF(N255="","",N255+'Start here'!$C$17)</f>
        <v/>
      </c>
      <c r="P255" s="15"/>
      <c r="Q255" s="16" t="str">
        <f>IF(OR(C255="Not progressing",C255="Withdrew"),IF(J255="","",MAX(J255,N255,P255)+'Start here'!$C$16),IF(C255="Hired","Employee record",""))</f>
        <v/>
      </c>
      <c r="R255" s="12"/>
    </row>
    <row r="256" spans="1:18" x14ac:dyDescent="0.25">
      <c r="A256" s="12"/>
      <c r="B256" s="12"/>
      <c r="C256" s="12"/>
      <c r="D256" s="13" t="str">
        <f>IF(C256="","",IF(AND(ISNUMBER(Q256),N(Q256)&lt;TODAY()),"Past keep-until: delete",IF(AND(N256&lt;&gt;"",P256="",C256&lt;&gt;"Hired",C256&lt;&gt;"Withdrew",N(O256)&lt;TODAY()),"Decision notice overdue",IF(AND(N256&lt;&gt;"",P256="",C256&lt;&gt;"Hired",C256&lt;&gt;"Withdrew",N(O256)-TODAY()&lt;=7),"Decision notice due within 7 days",IF(AND(C256="Not progressing",P256=""),"Send the outcome",IF(OR(C256="Hired",C256="Not progressing",C256="Withdrew"),"",IF(G256="","No next step date",IF(G256&lt;TODAY(),"Next step overdue",IF(N(E256)&gt;='Start here'!$C$18,"Open longer than your limit","")))))))))</f>
        <v/>
      </c>
      <c r="E256" s="14" t="str">
        <f>IF(OR(J256="",C256="",OR(C256="Hired",C256="Not progressing",C256="Withdrew")),"",TODAY()-J256)</f>
        <v/>
      </c>
      <c r="F256" s="12"/>
      <c r="G256" s="15"/>
      <c r="H256" s="12"/>
      <c r="I256" s="12"/>
      <c r="J256" s="15"/>
      <c r="K256" s="12"/>
      <c r="L256" s="12"/>
      <c r="M256" s="12"/>
      <c r="N256" s="15"/>
      <c r="O256" s="16" t="str">
        <f>IF(N256="","",N256+'Start here'!$C$17)</f>
        <v/>
      </c>
      <c r="P256" s="15"/>
      <c r="Q256" s="16" t="str">
        <f>IF(OR(C256="Not progressing",C256="Withdrew"),IF(J256="","",MAX(J256,N256,P256)+'Start here'!$C$16),IF(C256="Hired","Employee record",""))</f>
        <v/>
      </c>
      <c r="R256" s="12"/>
    </row>
    <row r="257" spans="1:18" x14ac:dyDescent="0.25">
      <c r="A257" s="12"/>
      <c r="B257" s="12"/>
      <c r="C257" s="12"/>
      <c r="D257" s="13" t="str">
        <f>IF(C257="","",IF(AND(ISNUMBER(Q257),N(Q257)&lt;TODAY()),"Past keep-until: delete",IF(AND(N257&lt;&gt;"",P257="",C257&lt;&gt;"Hired",C257&lt;&gt;"Withdrew",N(O257)&lt;TODAY()),"Decision notice overdue",IF(AND(N257&lt;&gt;"",P257="",C257&lt;&gt;"Hired",C257&lt;&gt;"Withdrew",N(O257)-TODAY()&lt;=7),"Decision notice due within 7 days",IF(AND(C257="Not progressing",P257=""),"Send the outcome",IF(OR(C257="Hired",C257="Not progressing",C257="Withdrew"),"",IF(G257="","No next step date",IF(G257&lt;TODAY(),"Next step overdue",IF(N(E257)&gt;='Start here'!$C$18,"Open longer than your limit","")))))))))</f>
        <v/>
      </c>
      <c r="E257" s="14" t="str">
        <f>IF(OR(J257="",C257="",OR(C257="Hired",C257="Not progressing",C257="Withdrew")),"",TODAY()-J257)</f>
        <v/>
      </c>
      <c r="F257" s="12"/>
      <c r="G257" s="15"/>
      <c r="H257" s="12"/>
      <c r="I257" s="12"/>
      <c r="J257" s="15"/>
      <c r="K257" s="12"/>
      <c r="L257" s="12"/>
      <c r="M257" s="12"/>
      <c r="N257" s="15"/>
      <c r="O257" s="16" t="str">
        <f>IF(N257="","",N257+'Start here'!$C$17)</f>
        <v/>
      </c>
      <c r="P257" s="15"/>
      <c r="Q257" s="16" t="str">
        <f>IF(OR(C257="Not progressing",C257="Withdrew"),IF(J257="","",MAX(J257,N257,P257)+'Start here'!$C$16),IF(C257="Hired","Employee record",""))</f>
        <v/>
      </c>
      <c r="R257" s="12"/>
    </row>
    <row r="258" spans="1:18" x14ac:dyDescent="0.25">
      <c r="A258" s="12"/>
      <c r="B258" s="12"/>
      <c r="C258" s="12"/>
      <c r="D258" s="13" t="str">
        <f>IF(C258="","",IF(AND(ISNUMBER(Q258),N(Q258)&lt;TODAY()),"Past keep-until: delete",IF(AND(N258&lt;&gt;"",P258="",C258&lt;&gt;"Hired",C258&lt;&gt;"Withdrew",N(O258)&lt;TODAY()),"Decision notice overdue",IF(AND(N258&lt;&gt;"",P258="",C258&lt;&gt;"Hired",C258&lt;&gt;"Withdrew",N(O258)-TODAY()&lt;=7),"Decision notice due within 7 days",IF(AND(C258="Not progressing",P258=""),"Send the outcome",IF(OR(C258="Hired",C258="Not progressing",C258="Withdrew"),"",IF(G258="","No next step date",IF(G258&lt;TODAY(),"Next step overdue",IF(N(E258)&gt;='Start here'!$C$18,"Open longer than your limit","")))))))))</f>
        <v/>
      </c>
      <c r="E258" s="14" t="str">
        <f>IF(OR(J258="",C258="",OR(C258="Hired",C258="Not progressing",C258="Withdrew")),"",TODAY()-J258)</f>
        <v/>
      </c>
      <c r="F258" s="12"/>
      <c r="G258" s="15"/>
      <c r="H258" s="12"/>
      <c r="I258" s="12"/>
      <c r="J258" s="15"/>
      <c r="K258" s="12"/>
      <c r="L258" s="12"/>
      <c r="M258" s="12"/>
      <c r="N258" s="15"/>
      <c r="O258" s="16" t="str">
        <f>IF(N258="","",N258+'Start here'!$C$17)</f>
        <v/>
      </c>
      <c r="P258" s="15"/>
      <c r="Q258" s="16" t="str">
        <f>IF(OR(C258="Not progressing",C258="Withdrew"),IF(J258="","",MAX(J258,N258,P258)+'Start here'!$C$16),IF(C258="Hired","Employee record",""))</f>
        <v/>
      </c>
      <c r="R258" s="12"/>
    </row>
    <row r="259" spans="1:18" x14ac:dyDescent="0.25">
      <c r="A259" s="12"/>
      <c r="B259" s="12"/>
      <c r="C259" s="12"/>
      <c r="D259" s="13" t="str">
        <f>IF(C259="","",IF(AND(ISNUMBER(Q259),N(Q259)&lt;TODAY()),"Past keep-until: delete",IF(AND(N259&lt;&gt;"",P259="",C259&lt;&gt;"Hired",C259&lt;&gt;"Withdrew",N(O259)&lt;TODAY()),"Decision notice overdue",IF(AND(N259&lt;&gt;"",P259="",C259&lt;&gt;"Hired",C259&lt;&gt;"Withdrew",N(O259)-TODAY()&lt;=7),"Decision notice due within 7 days",IF(AND(C259="Not progressing",P259=""),"Send the outcome",IF(OR(C259="Hired",C259="Not progressing",C259="Withdrew"),"",IF(G259="","No next step date",IF(G259&lt;TODAY(),"Next step overdue",IF(N(E259)&gt;='Start here'!$C$18,"Open longer than your limit","")))))))))</f>
        <v/>
      </c>
      <c r="E259" s="14" t="str">
        <f>IF(OR(J259="",C259="",OR(C259="Hired",C259="Not progressing",C259="Withdrew")),"",TODAY()-J259)</f>
        <v/>
      </c>
      <c r="F259" s="12"/>
      <c r="G259" s="15"/>
      <c r="H259" s="12"/>
      <c r="I259" s="12"/>
      <c r="J259" s="15"/>
      <c r="K259" s="12"/>
      <c r="L259" s="12"/>
      <c r="M259" s="12"/>
      <c r="N259" s="15"/>
      <c r="O259" s="16" t="str">
        <f>IF(N259="","",N259+'Start here'!$C$17)</f>
        <v/>
      </c>
      <c r="P259" s="15"/>
      <c r="Q259" s="16" t="str">
        <f>IF(OR(C259="Not progressing",C259="Withdrew"),IF(J259="","",MAX(J259,N259,P259)+'Start here'!$C$16),IF(C259="Hired","Employee record",""))</f>
        <v/>
      </c>
      <c r="R259" s="12"/>
    </row>
    <row r="260" spans="1:18" x14ac:dyDescent="0.25">
      <c r="A260" s="12"/>
      <c r="B260" s="12"/>
      <c r="C260" s="12"/>
      <c r="D260" s="13" t="str">
        <f>IF(C260="","",IF(AND(ISNUMBER(Q260),N(Q260)&lt;TODAY()),"Past keep-until: delete",IF(AND(N260&lt;&gt;"",P260="",C260&lt;&gt;"Hired",C260&lt;&gt;"Withdrew",N(O260)&lt;TODAY()),"Decision notice overdue",IF(AND(N260&lt;&gt;"",P260="",C260&lt;&gt;"Hired",C260&lt;&gt;"Withdrew",N(O260)-TODAY()&lt;=7),"Decision notice due within 7 days",IF(AND(C260="Not progressing",P260=""),"Send the outcome",IF(OR(C260="Hired",C260="Not progressing",C260="Withdrew"),"",IF(G260="","No next step date",IF(G260&lt;TODAY(),"Next step overdue",IF(N(E260)&gt;='Start here'!$C$18,"Open longer than your limit","")))))))))</f>
        <v/>
      </c>
      <c r="E260" s="14" t="str">
        <f>IF(OR(J260="",C260="",OR(C260="Hired",C260="Not progressing",C260="Withdrew")),"",TODAY()-J260)</f>
        <v/>
      </c>
      <c r="F260" s="12"/>
      <c r="G260" s="15"/>
      <c r="H260" s="12"/>
      <c r="I260" s="12"/>
      <c r="J260" s="15"/>
      <c r="K260" s="12"/>
      <c r="L260" s="12"/>
      <c r="M260" s="12"/>
      <c r="N260" s="15"/>
      <c r="O260" s="16" t="str">
        <f>IF(N260="","",N260+'Start here'!$C$17)</f>
        <v/>
      </c>
      <c r="P260" s="15"/>
      <c r="Q260" s="16" t="str">
        <f>IF(OR(C260="Not progressing",C260="Withdrew"),IF(J260="","",MAX(J260,N260,P260)+'Start here'!$C$16),IF(C260="Hired","Employee record",""))</f>
        <v/>
      </c>
      <c r="R260" s="12"/>
    </row>
    <row r="261" spans="1:18" x14ac:dyDescent="0.25">
      <c r="A261" s="12"/>
      <c r="B261" s="12"/>
      <c r="C261" s="12"/>
      <c r="D261" s="13" t="str">
        <f>IF(C261="","",IF(AND(ISNUMBER(Q261),N(Q261)&lt;TODAY()),"Past keep-until: delete",IF(AND(N261&lt;&gt;"",P261="",C261&lt;&gt;"Hired",C261&lt;&gt;"Withdrew",N(O261)&lt;TODAY()),"Decision notice overdue",IF(AND(N261&lt;&gt;"",P261="",C261&lt;&gt;"Hired",C261&lt;&gt;"Withdrew",N(O261)-TODAY()&lt;=7),"Decision notice due within 7 days",IF(AND(C261="Not progressing",P261=""),"Send the outcome",IF(OR(C261="Hired",C261="Not progressing",C261="Withdrew"),"",IF(G261="","No next step date",IF(G261&lt;TODAY(),"Next step overdue",IF(N(E261)&gt;='Start here'!$C$18,"Open longer than your limit","")))))))))</f>
        <v/>
      </c>
      <c r="E261" s="14" t="str">
        <f>IF(OR(J261="",C261="",OR(C261="Hired",C261="Not progressing",C261="Withdrew")),"",TODAY()-J261)</f>
        <v/>
      </c>
      <c r="F261" s="12"/>
      <c r="G261" s="15"/>
      <c r="H261" s="12"/>
      <c r="I261" s="12"/>
      <c r="J261" s="15"/>
      <c r="K261" s="12"/>
      <c r="L261" s="12"/>
      <c r="M261" s="12"/>
      <c r="N261" s="15"/>
      <c r="O261" s="16" t="str">
        <f>IF(N261="","",N261+'Start here'!$C$17)</f>
        <v/>
      </c>
      <c r="P261" s="15"/>
      <c r="Q261" s="16" t="str">
        <f>IF(OR(C261="Not progressing",C261="Withdrew"),IF(J261="","",MAX(J261,N261,P261)+'Start here'!$C$16),IF(C261="Hired","Employee record",""))</f>
        <v/>
      </c>
      <c r="R261" s="12"/>
    </row>
    <row r="262" spans="1:18" x14ac:dyDescent="0.25">
      <c r="A262" s="12"/>
      <c r="B262" s="12"/>
      <c r="C262" s="12"/>
      <c r="D262" s="13" t="str">
        <f>IF(C262="","",IF(AND(ISNUMBER(Q262),N(Q262)&lt;TODAY()),"Past keep-until: delete",IF(AND(N262&lt;&gt;"",P262="",C262&lt;&gt;"Hired",C262&lt;&gt;"Withdrew",N(O262)&lt;TODAY()),"Decision notice overdue",IF(AND(N262&lt;&gt;"",P262="",C262&lt;&gt;"Hired",C262&lt;&gt;"Withdrew",N(O262)-TODAY()&lt;=7),"Decision notice due within 7 days",IF(AND(C262="Not progressing",P262=""),"Send the outcome",IF(OR(C262="Hired",C262="Not progressing",C262="Withdrew"),"",IF(G262="","No next step date",IF(G262&lt;TODAY(),"Next step overdue",IF(N(E262)&gt;='Start here'!$C$18,"Open longer than your limit","")))))))))</f>
        <v/>
      </c>
      <c r="E262" s="14" t="str">
        <f>IF(OR(J262="",C262="",OR(C262="Hired",C262="Not progressing",C262="Withdrew")),"",TODAY()-J262)</f>
        <v/>
      </c>
      <c r="F262" s="12"/>
      <c r="G262" s="15"/>
      <c r="H262" s="12"/>
      <c r="I262" s="12"/>
      <c r="J262" s="15"/>
      <c r="K262" s="12"/>
      <c r="L262" s="12"/>
      <c r="M262" s="12"/>
      <c r="N262" s="15"/>
      <c r="O262" s="16" t="str">
        <f>IF(N262="","",N262+'Start here'!$C$17)</f>
        <v/>
      </c>
      <c r="P262" s="15"/>
      <c r="Q262" s="16" t="str">
        <f>IF(OR(C262="Not progressing",C262="Withdrew"),IF(J262="","",MAX(J262,N262,P262)+'Start here'!$C$16),IF(C262="Hired","Employee record",""))</f>
        <v/>
      </c>
      <c r="R262" s="12"/>
    </row>
    <row r="263" spans="1:18" x14ac:dyDescent="0.25">
      <c r="A263" s="12"/>
      <c r="B263" s="12"/>
      <c r="C263" s="12"/>
      <c r="D263" s="13" t="str">
        <f>IF(C263="","",IF(AND(ISNUMBER(Q263),N(Q263)&lt;TODAY()),"Past keep-until: delete",IF(AND(N263&lt;&gt;"",P263="",C263&lt;&gt;"Hired",C263&lt;&gt;"Withdrew",N(O263)&lt;TODAY()),"Decision notice overdue",IF(AND(N263&lt;&gt;"",P263="",C263&lt;&gt;"Hired",C263&lt;&gt;"Withdrew",N(O263)-TODAY()&lt;=7),"Decision notice due within 7 days",IF(AND(C263="Not progressing",P263=""),"Send the outcome",IF(OR(C263="Hired",C263="Not progressing",C263="Withdrew"),"",IF(G263="","No next step date",IF(G263&lt;TODAY(),"Next step overdue",IF(N(E263)&gt;='Start here'!$C$18,"Open longer than your limit","")))))))))</f>
        <v/>
      </c>
      <c r="E263" s="14" t="str">
        <f>IF(OR(J263="",C263="",OR(C263="Hired",C263="Not progressing",C263="Withdrew")),"",TODAY()-J263)</f>
        <v/>
      </c>
      <c r="F263" s="12"/>
      <c r="G263" s="15"/>
      <c r="H263" s="12"/>
      <c r="I263" s="12"/>
      <c r="J263" s="15"/>
      <c r="K263" s="12"/>
      <c r="L263" s="12"/>
      <c r="M263" s="12"/>
      <c r="N263" s="15"/>
      <c r="O263" s="16" t="str">
        <f>IF(N263="","",N263+'Start here'!$C$17)</f>
        <v/>
      </c>
      <c r="P263" s="15"/>
      <c r="Q263" s="16" t="str">
        <f>IF(OR(C263="Not progressing",C263="Withdrew"),IF(J263="","",MAX(J263,N263,P263)+'Start here'!$C$16),IF(C263="Hired","Employee record",""))</f>
        <v/>
      </c>
      <c r="R263" s="12"/>
    </row>
    <row r="264" spans="1:18" x14ac:dyDescent="0.25">
      <c r="A264" s="12"/>
      <c r="B264" s="12"/>
      <c r="C264" s="12"/>
      <c r="D264" s="13" t="str">
        <f>IF(C264="","",IF(AND(ISNUMBER(Q264),N(Q264)&lt;TODAY()),"Past keep-until: delete",IF(AND(N264&lt;&gt;"",P264="",C264&lt;&gt;"Hired",C264&lt;&gt;"Withdrew",N(O264)&lt;TODAY()),"Decision notice overdue",IF(AND(N264&lt;&gt;"",P264="",C264&lt;&gt;"Hired",C264&lt;&gt;"Withdrew",N(O264)-TODAY()&lt;=7),"Decision notice due within 7 days",IF(AND(C264="Not progressing",P264=""),"Send the outcome",IF(OR(C264="Hired",C264="Not progressing",C264="Withdrew"),"",IF(G264="","No next step date",IF(G264&lt;TODAY(),"Next step overdue",IF(N(E264)&gt;='Start here'!$C$18,"Open longer than your limit","")))))))))</f>
        <v/>
      </c>
      <c r="E264" s="14" t="str">
        <f>IF(OR(J264="",C264="",OR(C264="Hired",C264="Not progressing",C264="Withdrew")),"",TODAY()-J264)</f>
        <v/>
      </c>
      <c r="F264" s="12"/>
      <c r="G264" s="15"/>
      <c r="H264" s="12"/>
      <c r="I264" s="12"/>
      <c r="J264" s="15"/>
      <c r="K264" s="12"/>
      <c r="L264" s="12"/>
      <c r="M264" s="12"/>
      <c r="N264" s="15"/>
      <c r="O264" s="16" t="str">
        <f>IF(N264="","",N264+'Start here'!$C$17)</f>
        <v/>
      </c>
      <c r="P264" s="15"/>
      <c r="Q264" s="16" t="str">
        <f>IF(OR(C264="Not progressing",C264="Withdrew"),IF(J264="","",MAX(J264,N264,P264)+'Start here'!$C$16),IF(C264="Hired","Employee record",""))</f>
        <v/>
      </c>
      <c r="R264" s="12"/>
    </row>
    <row r="265" spans="1:18" x14ac:dyDescent="0.25">
      <c r="A265" s="12"/>
      <c r="B265" s="12"/>
      <c r="C265" s="12"/>
      <c r="D265" s="13" t="str">
        <f>IF(C265="","",IF(AND(ISNUMBER(Q265),N(Q265)&lt;TODAY()),"Past keep-until: delete",IF(AND(N265&lt;&gt;"",P265="",C265&lt;&gt;"Hired",C265&lt;&gt;"Withdrew",N(O265)&lt;TODAY()),"Decision notice overdue",IF(AND(N265&lt;&gt;"",P265="",C265&lt;&gt;"Hired",C265&lt;&gt;"Withdrew",N(O265)-TODAY()&lt;=7),"Decision notice due within 7 days",IF(AND(C265="Not progressing",P265=""),"Send the outcome",IF(OR(C265="Hired",C265="Not progressing",C265="Withdrew"),"",IF(G265="","No next step date",IF(G265&lt;TODAY(),"Next step overdue",IF(N(E265)&gt;='Start here'!$C$18,"Open longer than your limit","")))))))))</f>
        <v/>
      </c>
      <c r="E265" s="14" t="str">
        <f>IF(OR(J265="",C265="",OR(C265="Hired",C265="Not progressing",C265="Withdrew")),"",TODAY()-J265)</f>
        <v/>
      </c>
      <c r="F265" s="12"/>
      <c r="G265" s="15"/>
      <c r="H265" s="12"/>
      <c r="I265" s="12"/>
      <c r="J265" s="15"/>
      <c r="K265" s="12"/>
      <c r="L265" s="12"/>
      <c r="M265" s="12"/>
      <c r="N265" s="15"/>
      <c r="O265" s="16" t="str">
        <f>IF(N265="","",N265+'Start here'!$C$17)</f>
        <v/>
      </c>
      <c r="P265" s="15"/>
      <c r="Q265" s="16" t="str">
        <f>IF(OR(C265="Not progressing",C265="Withdrew"),IF(J265="","",MAX(J265,N265,P265)+'Start here'!$C$16),IF(C265="Hired","Employee record",""))</f>
        <v/>
      </c>
      <c r="R265" s="12"/>
    </row>
    <row r="266" spans="1:18" x14ac:dyDescent="0.25">
      <c r="A266" s="12"/>
      <c r="B266" s="12"/>
      <c r="C266" s="12"/>
      <c r="D266" s="13" t="str">
        <f>IF(C266="","",IF(AND(ISNUMBER(Q266),N(Q266)&lt;TODAY()),"Past keep-until: delete",IF(AND(N266&lt;&gt;"",P266="",C266&lt;&gt;"Hired",C266&lt;&gt;"Withdrew",N(O266)&lt;TODAY()),"Decision notice overdue",IF(AND(N266&lt;&gt;"",P266="",C266&lt;&gt;"Hired",C266&lt;&gt;"Withdrew",N(O266)-TODAY()&lt;=7),"Decision notice due within 7 days",IF(AND(C266="Not progressing",P266=""),"Send the outcome",IF(OR(C266="Hired",C266="Not progressing",C266="Withdrew"),"",IF(G266="","No next step date",IF(G266&lt;TODAY(),"Next step overdue",IF(N(E266)&gt;='Start here'!$C$18,"Open longer than your limit","")))))))))</f>
        <v/>
      </c>
      <c r="E266" s="14" t="str">
        <f>IF(OR(J266="",C266="",OR(C266="Hired",C266="Not progressing",C266="Withdrew")),"",TODAY()-J266)</f>
        <v/>
      </c>
      <c r="F266" s="12"/>
      <c r="G266" s="15"/>
      <c r="H266" s="12"/>
      <c r="I266" s="12"/>
      <c r="J266" s="15"/>
      <c r="K266" s="12"/>
      <c r="L266" s="12"/>
      <c r="M266" s="12"/>
      <c r="N266" s="15"/>
      <c r="O266" s="16" t="str">
        <f>IF(N266="","",N266+'Start here'!$C$17)</f>
        <v/>
      </c>
      <c r="P266" s="15"/>
      <c r="Q266" s="16" t="str">
        <f>IF(OR(C266="Not progressing",C266="Withdrew"),IF(J266="","",MAX(J266,N266,P266)+'Start here'!$C$16),IF(C266="Hired","Employee record",""))</f>
        <v/>
      </c>
      <c r="R266" s="12"/>
    </row>
    <row r="267" spans="1:18" x14ac:dyDescent="0.25">
      <c r="A267" s="12"/>
      <c r="B267" s="12"/>
      <c r="C267" s="12"/>
      <c r="D267" s="13" t="str">
        <f>IF(C267="","",IF(AND(ISNUMBER(Q267),N(Q267)&lt;TODAY()),"Past keep-until: delete",IF(AND(N267&lt;&gt;"",P267="",C267&lt;&gt;"Hired",C267&lt;&gt;"Withdrew",N(O267)&lt;TODAY()),"Decision notice overdue",IF(AND(N267&lt;&gt;"",P267="",C267&lt;&gt;"Hired",C267&lt;&gt;"Withdrew",N(O267)-TODAY()&lt;=7),"Decision notice due within 7 days",IF(AND(C267="Not progressing",P267=""),"Send the outcome",IF(OR(C267="Hired",C267="Not progressing",C267="Withdrew"),"",IF(G267="","No next step date",IF(G267&lt;TODAY(),"Next step overdue",IF(N(E267)&gt;='Start here'!$C$18,"Open longer than your limit","")))))))))</f>
        <v/>
      </c>
      <c r="E267" s="14" t="str">
        <f>IF(OR(J267="",C267="",OR(C267="Hired",C267="Not progressing",C267="Withdrew")),"",TODAY()-J267)</f>
        <v/>
      </c>
      <c r="F267" s="12"/>
      <c r="G267" s="15"/>
      <c r="H267" s="12"/>
      <c r="I267" s="12"/>
      <c r="J267" s="15"/>
      <c r="K267" s="12"/>
      <c r="L267" s="12"/>
      <c r="M267" s="12"/>
      <c r="N267" s="15"/>
      <c r="O267" s="16" t="str">
        <f>IF(N267="","",N267+'Start here'!$C$17)</f>
        <v/>
      </c>
      <c r="P267" s="15"/>
      <c r="Q267" s="16" t="str">
        <f>IF(OR(C267="Not progressing",C267="Withdrew"),IF(J267="","",MAX(J267,N267,P267)+'Start here'!$C$16),IF(C267="Hired","Employee record",""))</f>
        <v/>
      </c>
      <c r="R267" s="12"/>
    </row>
    <row r="268" spans="1:18" x14ac:dyDescent="0.25">
      <c r="A268" s="12"/>
      <c r="B268" s="12"/>
      <c r="C268" s="12"/>
      <c r="D268" s="13" t="str">
        <f>IF(C268="","",IF(AND(ISNUMBER(Q268),N(Q268)&lt;TODAY()),"Past keep-until: delete",IF(AND(N268&lt;&gt;"",P268="",C268&lt;&gt;"Hired",C268&lt;&gt;"Withdrew",N(O268)&lt;TODAY()),"Decision notice overdue",IF(AND(N268&lt;&gt;"",P268="",C268&lt;&gt;"Hired",C268&lt;&gt;"Withdrew",N(O268)-TODAY()&lt;=7),"Decision notice due within 7 days",IF(AND(C268="Not progressing",P268=""),"Send the outcome",IF(OR(C268="Hired",C268="Not progressing",C268="Withdrew"),"",IF(G268="","No next step date",IF(G268&lt;TODAY(),"Next step overdue",IF(N(E268)&gt;='Start here'!$C$18,"Open longer than your limit","")))))))))</f>
        <v/>
      </c>
      <c r="E268" s="14" t="str">
        <f>IF(OR(J268="",C268="",OR(C268="Hired",C268="Not progressing",C268="Withdrew")),"",TODAY()-J268)</f>
        <v/>
      </c>
      <c r="F268" s="12"/>
      <c r="G268" s="15"/>
      <c r="H268" s="12"/>
      <c r="I268" s="12"/>
      <c r="J268" s="15"/>
      <c r="K268" s="12"/>
      <c r="L268" s="12"/>
      <c r="M268" s="12"/>
      <c r="N268" s="15"/>
      <c r="O268" s="16" t="str">
        <f>IF(N268="","",N268+'Start here'!$C$17)</f>
        <v/>
      </c>
      <c r="P268" s="15"/>
      <c r="Q268" s="16" t="str">
        <f>IF(OR(C268="Not progressing",C268="Withdrew"),IF(J268="","",MAX(J268,N268,P268)+'Start here'!$C$16),IF(C268="Hired","Employee record",""))</f>
        <v/>
      </c>
      <c r="R268" s="12"/>
    </row>
    <row r="269" spans="1:18" x14ac:dyDescent="0.25">
      <c r="A269" s="12"/>
      <c r="B269" s="12"/>
      <c r="C269" s="12"/>
      <c r="D269" s="13" t="str">
        <f>IF(C269="","",IF(AND(ISNUMBER(Q269),N(Q269)&lt;TODAY()),"Past keep-until: delete",IF(AND(N269&lt;&gt;"",P269="",C269&lt;&gt;"Hired",C269&lt;&gt;"Withdrew",N(O269)&lt;TODAY()),"Decision notice overdue",IF(AND(N269&lt;&gt;"",P269="",C269&lt;&gt;"Hired",C269&lt;&gt;"Withdrew",N(O269)-TODAY()&lt;=7),"Decision notice due within 7 days",IF(AND(C269="Not progressing",P269=""),"Send the outcome",IF(OR(C269="Hired",C269="Not progressing",C269="Withdrew"),"",IF(G269="","No next step date",IF(G269&lt;TODAY(),"Next step overdue",IF(N(E269)&gt;='Start here'!$C$18,"Open longer than your limit","")))))))))</f>
        <v/>
      </c>
      <c r="E269" s="14" t="str">
        <f>IF(OR(J269="",C269="",OR(C269="Hired",C269="Not progressing",C269="Withdrew")),"",TODAY()-J269)</f>
        <v/>
      </c>
      <c r="F269" s="12"/>
      <c r="G269" s="15"/>
      <c r="H269" s="12"/>
      <c r="I269" s="12"/>
      <c r="J269" s="15"/>
      <c r="K269" s="12"/>
      <c r="L269" s="12"/>
      <c r="M269" s="12"/>
      <c r="N269" s="15"/>
      <c r="O269" s="16" t="str">
        <f>IF(N269="","",N269+'Start here'!$C$17)</f>
        <v/>
      </c>
      <c r="P269" s="15"/>
      <c r="Q269" s="16" t="str">
        <f>IF(OR(C269="Not progressing",C269="Withdrew"),IF(J269="","",MAX(J269,N269,P269)+'Start here'!$C$16),IF(C269="Hired","Employee record",""))</f>
        <v/>
      </c>
      <c r="R269" s="12"/>
    </row>
    <row r="270" spans="1:18" x14ac:dyDescent="0.25">
      <c r="A270" s="12"/>
      <c r="B270" s="12"/>
      <c r="C270" s="12"/>
      <c r="D270" s="13" t="str">
        <f>IF(C270="","",IF(AND(ISNUMBER(Q270),N(Q270)&lt;TODAY()),"Past keep-until: delete",IF(AND(N270&lt;&gt;"",P270="",C270&lt;&gt;"Hired",C270&lt;&gt;"Withdrew",N(O270)&lt;TODAY()),"Decision notice overdue",IF(AND(N270&lt;&gt;"",P270="",C270&lt;&gt;"Hired",C270&lt;&gt;"Withdrew",N(O270)-TODAY()&lt;=7),"Decision notice due within 7 days",IF(AND(C270="Not progressing",P270=""),"Send the outcome",IF(OR(C270="Hired",C270="Not progressing",C270="Withdrew"),"",IF(G270="","No next step date",IF(G270&lt;TODAY(),"Next step overdue",IF(N(E270)&gt;='Start here'!$C$18,"Open longer than your limit","")))))))))</f>
        <v/>
      </c>
      <c r="E270" s="14" t="str">
        <f>IF(OR(J270="",C270="",OR(C270="Hired",C270="Not progressing",C270="Withdrew")),"",TODAY()-J270)</f>
        <v/>
      </c>
      <c r="F270" s="12"/>
      <c r="G270" s="15"/>
      <c r="H270" s="12"/>
      <c r="I270" s="12"/>
      <c r="J270" s="15"/>
      <c r="K270" s="12"/>
      <c r="L270" s="12"/>
      <c r="M270" s="12"/>
      <c r="N270" s="15"/>
      <c r="O270" s="16" t="str">
        <f>IF(N270="","",N270+'Start here'!$C$17)</f>
        <v/>
      </c>
      <c r="P270" s="15"/>
      <c r="Q270" s="16" t="str">
        <f>IF(OR(C270="Not progressing",C270="Withdrew"),IF(J270="","",MAX(J270,N270,P270)+'Start here'!$C$16),IF(C270="Hired","Employee record",""))</f>
        <v/>
      </c>
      <c r="R270" s="12"/>
    </row>
    <row r="271" spans="1:18" x14ac:dyDescent="0.25">
      <c r="A271" s="12"/>
      <c r="B271" s="12"/>
      <c r="C271" s="12"/>
      <c r="D271" s="13" t="str">
        <f>IF(C271="","",IF(AND(ISNUMBER(Q271),N(Q271)&lt;TODAY()),"Past keep-until: delete",IF(AND(N271&lt;&gt;"",P271="",C271&lt;&gt;"Hired",C271&lt;&gt;"Withdrew",N(O271)&lt;TODAY()),"Decision notice overdue",IF(AND(N271&lt;&gt;"",P271="",C271&lt;&gt;"Hired",C271&lt;&gt;"Withdrew",N(O271)-TODAY()&lt;=7),"Decision notice due within 7 days",IF(AND(C271="Not progressing",P271=""),"Send the outcome",IF(OR(C271="Hired",C271="Not progressing",C271="Withdrew"),"",IF(G271="","No next step date",IF(G271&lt;TODAY(),"Next step overdue",IF(N(E271)&gt;='Start here'!$C$18,"Open longer than your limit","")))))))))</f>
        <v/>
      </c>
      <c r="E271" s="14" t="str">
        <f>IF(OR(J271="",C271="",OR(C271="Hired",C271="Not progressing",C271="Withdrew")),"",TODAY()-J271)</f>
        <v/>
      </c>
      <c r="F271" s="12"/>
      <c r="G271" s="15"/>
      <c r="H271" s="12"/>
      <c r="I271" s="12"/>
      <c r="J271" s="15"/>
      <c r="K271" s="12"/>
      <c r="L271" s="12"/>
      <c r="M271" s="12"/>
      <c r="N271" s="15"/>
      <c r="O271" s="16" t="str">
        <f>IF(N271="","",N271+'Start here'!$C$17)</f>
        <v/>
      </c>
      <c r="P271" s="15"/>
      <c r="Q271" s="16" t="str">
        <f>IF(OR(C271="Not progressing",C271="Withdrew"),IF(J271="","",MAX(J271,N271,P271)+'Start here'!$C$16),IF(C271="Hired","Employee record",""))</f>
        <v/>
      </c>
      <c r="R271" s="12"/>
    </row>
    <row r="272" spans="1:18" x14ac:dyDescent="0.25">
      <c r="A272" s="12"/>
      <c r="B272" s="12"/>
      <c r="C272" s="12"/>
      <c r="D272" s="13" t="str">
        <f>IF(C272="","",IF(AND(ISNUMBER(Q272),N(Q272)&lt;TODAY()),"Past keep-until: delete",IF(AND(N272&lt;&gt;"",P272="",C272&lt;&gt;"Hired",C272&lt;&gt;"Withdrew",N(O272)&lt;TODAY()),"Decision notice overdue",IF(AND(N272&lt;&gt;"",P272="",C272&lt;&gt;"Hired",C272&lt;&gt;"Withdrew",N(O272)-TODAY()&lt;=7),"Decision notice due within 7 days",IF(AND(C272="Not progressing",P272=""),"Send the outcome",IF(OR(C272="Hired",C272="Not progressing",C272="Withdrew"),"",IF(G272="","No next step date",IF(G272&lt;TODAY(),"Next step overdue",IF(N(E272)&gt;='Start here'!$C$18,"Open longer than your limit","")))))))))</f>
        <v/>
      </c>
      <c r="E272" s="14" t="str">
        <f>IF(OR(J272="",C272="",OR(C272="Hired",C272="Not progressing",C272="Withdrew")),"",TODAY()-J272)</f>
        <v/>
      </c>
      <c r="F272" s="12"/>
      <c r="G272" s="15"/>
      <c r="H272" s="12"/>
      <c r="I272" s="12"/>
      <c r="J272" s="15"/>
      <c r="K272" s="12"/>
      <c r="L272" s="12"/>
      <c r="M272" s="12"/>
      <c r="N272" s="15"/>
      <c r="O272" s="16" t="str">
        <f>IF(N272="","",N272+'Start here'!$C$17)</f>
        <v/>
      </c>
      <c r="P272" s="15"/>
      <c r="Q272" s="16" t="str">
        <f>IF(OR(C272="Not progressing",C272="Withdrew"),IF(J272="","",MAX(J272,N272,P272)+'Start here'!$C$16),IF(C272="Hired","Employee record",""))</f>
        <v/>
      </c>
      <c r="R272" s="12"/>
    </row>
    <row r="273" spans="1:18" x14ac:dyDescent="0.25">
      <c r="A273" s="12"/>
      <c r="B273" s="12"/>
      <c r="C273" s="12"/>
      <c r="D273" s="13" t="str">
        <f>IF(C273="","",IF(AND(ISNUMBER(Q273),N(Q273)&lt;TODAY()),"Past keep-until: delete",IF(AND(N273&lt;&gt;"",P273="",C273&lt;&gt;"Hired",C273&lt;&gt;"Withdrew",N(O273)&lt;TODAY()),"Decision notice overdue",IF(AND(N273&lt;&gt;"",P273="",C273&lt;&gt;"Hired",C273&lt;&gt;"Withdrew",N(O273)-TODAY()&lt;=7),"Decision notice due within 7 days",IF(AND(C273="Not progressing",P273=""),"Send the outcome",IF(OR(C273="Hired",C273="Not progressing",C273="Withdrew"),"",IF(G273="","No next step date",IF(G273&lt;TODAY(),"Next step overdue",IF(N(E273)&gt;='Start here'!$C$18,"Open longer than your limit","")))))))))</f>
        <v/>
      </c>
      <c r="E273" s="14" t="str">
        <f>IF(OR(J273="",C273="",OR(C273="Hired",C273="Not progressing",C273="Withdrew")),"",TODAY()-J273)</f>
        <v/>
      </c>
      <c r="F273" s="12"/>
      <c r="G273" s="15"/>
      <c r="H273" s="12"/>
      <c r="I273" s="12"/>
      <c r="J273" s="15"/>
      <c r="K273" s="12"/>
      <c r="L273" s="12"/>
      <c r="M273" s="12"/>
      <c r="N273" s="15"/>
      <c r="O273" s="16" t="str">
        <f>IF(N273="","",N273+'Start here'!$C$17)</f>
        <v/>
      </c>
      <c r="P273" s="15"/>
      <c r="Q273" s="16" t="str">
        <f>IF(OR(C273="Not progressing",C273="Withdrew"),IF(J273="","",MAX(J273,N273,P273)+'Start here'!$C$16),IF(C273="Hired","Employee record",""))</f>
        <v/>
      </c>
      <c r="R273" s="12"/>
    </row>
    <row r="274" spans="1:18" x14ac:dyDescent="0.25">
      <c r="A274" s="12"/>
      <c r="B274" s="12"/>
      <c r="C274" s="12"/>
      <c r="D274" s="13" t="str">
        <f>IF(C274="","",IF(AND(ISNUMBER(Q274),N(Q274)&lt;TODAY()),"Past keep-until: delete",IF(AND(N274&lt;&gt;"",P274="",C274&lt;&gt;"Hired",C274&lt;&gt;"Withdrew",N(O274)&lt;TODAY()),"Decision notice overdue",IF(AND(N274&lt;&gt;"",P274="",C274&lt;&gt;"Hired",C274&lt;&gt;"Withdrew",N(O274)-TODAY()&lt;=7),"Decision notice due within 7 days",IF(AND(C274="Not progressing",P274=""),"Send the outcome",IF(OR(C274="Hired",C274="Not progressing",C274="Withdrew"),"",IF(G274="","No next step date",IF(G274&lt;TODAY(),"Next step overdue",IF(N(E274)&gt;='Start here'!$C$18,"Open longer than your limit","")))))))))</f>
        <v/>
      </c>
      <c r="E274" s="14" t="str">
        <f>IF(OR(J274="",C274="",OR(C274="Hired",C274="Not progressing",C274="Withdrew")),"",TODAY()-J274)</f>
        <v/>
      </c>
      <c r="F274" s="12"/>
      <c r="G274" s="15"/>
      <c r="H274" s="12"/>
      <c r="I274" s="12"/>
      <c r="J274" s="15"/>
      <c r="K274" s="12"/>
      <c r="L274" s="12"/>
      <c r="M274" s="12"/>
      <c r="N274" s="15"/>
      <c r="O274" s="16" t="str">
        <f>IF(N274="","",N274+'Start here'!$C$17)</f>
        <v/>
      </c>
      <c r="P274" s="15"/>
      <c r="Q274" s="16" t="str">
        <f>IF(OR(C274="Not progressing",C274="Withdrew"),IF(J274="","",MAX(J274,N274,P274)+'Start here'!$C$16),IF(C274="Hired","Employee record",""))</f>
        <v/>
      </c>
      <c r="R274" s="12"/>
    </row>
    <row r="275" spans="1:18" x14ac:dyDescent="0.25">
      <c r="A275" s="12"/>
      <c r="B275" s="12"/>
      <c r="C275" s="12"/>
      <c r="D275" s="13" t="str">
        <f>IF(C275="","",IF(AND(ISNUMBER(Q275),N(Q275)&lt;TODAY()),"Past keep-until: delete",IF(AND(N275&lt;&gt;"",P275="",C275&lt;&gt;"Hired",C275&lt;&gt;"Withdrew",N(O275)&lt;TODAY()),"Decision notice overdue",IF(AND(N275&lt;&gt;"",P275="",C275&lt;&gt;"Hired",C275&lt;&gt;"Withdrew",N(O275)-TODAY()&lt;=7),"Decision notice due within 7 days",IF(AND(C275="Not progressing",P275=""),"Send the outcome",IF(OR(C275="Hired",C275="Not progressing",C275="Withdrew"),"",IF(G275="","No next step date",IF(G275&lt;TODAY(),"Next step overdue",IF(N(E275)&gt;='Start here'!$C$18,"Open longer than your limit","")))))))))</f>
        <v/>
      </c>
      <c r="E275" s="14" t="str">
        <f>IF(OR(J275="",C275="",OR(C275="Hired",C275="Not progressing",C275="Withdrew")),"",TODAY()-J275)</f>
        <v/>
      </c>
      <c r="F275" s="12"/>
      <c r="G275" s="15"/>
      <c r="H275" s="12"/>
      <c r="I275" s="12"/>
      <c r="J275" s="15"/>
      <c r="K275" s="12"/>
      <c r="L275" s="12"/>
      <c r="M275" s="12"/>
      <c r="N275" s="15"/>
      <c r="O275" s="16" t="str">
        <f>IF(N275="","",N275+'Start here'!$C$17)</f>
        <v/>
      </c>
      <c r="P275" s="15"/>
      <c r="Q275" s="16" t="str">
        <f>IF(OR(C275="Not progressing",C275="Withdrew"),IF(J275="","",MAX(J275,N275,P275)+'Start here'!$C$16),IF(C275="Hired","Employee record",""))</f>
        <v/>
      </c>
      <c r="R275" s="12"/>
    </row>
    <row r="276" spans="1:18" x14ac:dyDescent="0.25">
      <c r="A276" s="12"/>
      <c r="B276" s="12"/>
      <c r="C276" s="12"/>
      <c r="D276" s="13" t="str">
        <f>IF(C276="","",IF(AND(ISNUMBER(Q276),N(Q276)&lt;TODAY()),"Past keep-until: delete",IF(AND(N276&lt;&gt;"",P276="",C276&lt;&gt;"Hired",C276&lt;&gt;"Withdrew",N(O276)&lt;TODAY()),"Decision notice overdue",IF(AND(N276&lt;&gt;"",P276="",C276&lt;&gt;"Hired",C276&lt;&gt;"Withdrew",N(O276)-TODAY()&lt;=7),"Decision notice due within 7 days",IF(AND(C276="Not progressing",P276=""),"Send the outcome",IF(OR(C276="Hired",C276="Not progressing",C276="Withdrew"),"",IF(G276="","No next step date",IF(G276&lt;TODAY(),"Next step overdue",IF(N(E276)&gt;='Start here'!$C$18,"Open longer than your limit","")))))))))</f>
        <v/>
      </c>
      <c r="E276" s="14" t="str">
        <f>IF(OR(J276="",C276="",OR(C276="Hired",C276="Not progressing",C276="Withdrew")),"",TODAY()-J276)</f>
        <v/>
      </c>
      <c r="F276" s="12"/>
      <c r="G276" s="15"/>
      <c r="H276" s="12"/>
      <c r="I276" s="12"/>
      <c r="J276" s="15"/>
      <c r="K276" s="12"/>
      <c r="L276" s="12"/>
      <c r="M276" s="12"/>
      <c r="N276" s="15"/>
      <c r="O276" s="16" t="str">
        <f>IF(N276="","",N276+'Start here'!$C$17)</f>
        <v/>
      </c>
      <c r="P276" s="15"/>
      <c r="Q276" s="16" t="str">
        <f>IF(OR(C276="Not progressing",C276="Withdrew"),IF(J276="","",MAX(J276,N276,P276)+'Start here'!$C$16),IF(C276="Hired","Employee record",""))</f>
        <v/>
      </c>
      <c r="R276" s="12"/>
    </row>
    <row r="277" spans="1:18" x14ac:dyDescent="0.25">
      <c r="A277" s="12"/>
      <c r="B277" s="12"/>
      <c r="C277" s="12"/>
      <c r="D277" s="13" t="str">
        <f>IF(C277="","",IF(AND(ISNUMBER(Q277),N(Q277)&lt;TODAY()),"Past keep-until: delete",IF(AND(N277&lt;&gt;"",P277="",C277&lt;&gt;"Hired",C277&lt;&gt;"Withdrew",N(O277)&lt;TODAY()),"Decision notice overdue",IF(AND(N277&lt;&gt;"",P277="",C277&lt;&gt;"Hired",C277&lt;&gt;"Withdrew",N(O277)-TODAY()&lt;=7),"Decision notice due within 7 days",IF(AND(C277="Not progressing",P277=""),"Send the outcome",IF(OR(C277="Hired",C277="Not progressing",C277="Withdrew"),"",IF(G277="","No next step date",IF(G277&lt;TODAY(),"Next step overdue",IF(N(E277)&gt;='Start here'!$C$18,"Open longer than your limit","")))))))))</f>
        <v/>
      </c>
      <c r="E277" s="14" t="str">
        <f>IF(OR(J277="",C277="",OR(C277="Hired",C277="Not progressing",C277="Withdrew")),"",TODAY()-J277)</f>
        <v/>
      </c>
      <c r="F277" s="12"/>
      <c r="G277" s="15"/>
      <c r="H277" s="12"/>
      <c r="I277" s="12"/>
      <c r="J277" s="15"/>
      <c r="K277" s="12"/>
      <c r="L277" s="12"/>
      <c r="M277" s="12"/>
      <c r="N277" s="15"/>
      <c r="O277" s="16" t="str">
        <f>IF(N277="","",N277+'Start here'!$C$17)</f>
        <v/>
      </c>
      <c r="P277" s="15"/>
      <c r="Q277" s="16" t="str">
        <f>IF(OR(C277="Not progressing",C277="Withdrew"),IF(J277="","",MAX(J277,N277,P277)+'Start here'!$C$16),IF(C277="Hired","Employee record",""))</f>
        <v/>
      </c>
      <c r="R277" s="12"/>
    </row>
    <row r="278" spans="1:18" x14ac:dyDescent="0.25">
      <c r="A278" s="12"/>
      <c r="B278" s="12"/>
      <c r="C278" s="12"/>
      <c r="D278" s="13" t="str">
        <f>IF(C278="","",IF(AND(ISNUMBER(Q278),N(Q278)&lt;TODAY()),"Past keep-until: delete",IF(AND(N278&lt;&gt;"",P278="",C278&lt;&gt;"Hired",C278&lt;&gt;"Withdrew",N(O278)&lt;TODAY()),"Decision notice overdue",IF(AND(N278&lt;&gt;"",P278="",C278&lt;&gt;"Hired",C278&lt;&gt;"Withdrew",N(O278)-TODAY()&lt;=7),"Decision notice due within 7 days",IF(AND(C278="Not progressing",P278=""),"Send the outcome",IF(OR(C278="Hired",C278="Not progressing",C278="Withdrew"),"",IF(G278="","No next step date",IF(G278&lt;TODAY(),"Next step overdue",IF(N(E278)&gt;='Start here'!$C$18,"Open longer than your limit","")))))))))</f>
        <v/>
      </c>
      <c r="E278" s="14" t="str">
        <f>IF(OR(J278="",C278="",OR(C278="Hired",C278="Not progressing",C278="Withdrew")),"",TODAY()-J278)</f>
        <v/>
      </c>
      <c r="F278" s="12"/>
      <c r="G278" s="15"/>
      <c r="H278" s="12"/>
      <c r="I278" s="12"/>
      <c r="J278" s="15"/>
      <c r="K278" s="12"/>
      <c r="L278" s="12"/>
      <c r="M278" s="12"/>
      <c r="N278" s="15"/>
      <c r="O278" s="16" t="str">
        <f>IF(N278="","",N278+'Start here'!$C$17)</f>
        <v/>
      </c>
      <c r="P278" s="15"/>
      <c r="Q278" s="16" t="str">
        <f>IF(OR(C278="Not progressing",C278="Withdrew"),IF(J278="","",MAX(J278,N278,P278)+'Start here'!$C$16),IF(C278="Hired","Employee record",""))</f>
        <v/>
      </c>
      <c r="R278" s="12"/>
    </row>
    <row r="279" spans="1:18" x14ac:dyDescent="0.25">
      <c r="A279" s="12"/>
      <c r="B279" s="12"/>
      <c r="C279" s="12"/>
      <c r="D279" s="13" t="str">
        <f>IF(C279="","",IF(AND(ISNUMBER(Q279),N(Q279)&lt;TODAY()),"Past keep-until: delete",IF(AND(N279&lt;&gt;"",P279="",C279&lt;&gt;"Hired",C279&lt;&gt;"Withdrew",N(O279)&lt;TODAY()),"Decision notice overdue",IF(AND(N279&lt;&gt;"",P279="",C279&lt;&gt;"Hired",C279&lt;&gt;"Withdrew",N(O279)-TODAY()&lt;=7),"Decision notice due within 7 days",IF(AND(C279="Not progressing",P279=""),"Send the outcome",IF(OR(C279="Hired",C279="Not progressing",C279="Withdrew"),"",IF(G279="","No next step date",IF(G279&lt;TODAY(),"Next step overdue",IF(N(E279)&gt;='Start here'!$C$18,"Open longer than your limit","")))))))))</f>
        <v/>
      </c>
      <c r="E279" s="14" t="str">
        <f>IF(OR(J279="",C279="",OR(C279="Hired",C279="Not progressing",C279="Withdrew")),"",TODAY()-J279)</f>
        <v/>
      </c>
      <c r="F279" s="12"/>
      <c r="G279" s="15"/>
      <c r="H279" s="12"/>
      <c r="I279" s="12"/>
      <c r="J279" s="15"/>
      <c r="K279" s="12"/>
      <c r="L279" s="12"/>
      <c r="M279" s="12"/>
      <c r="N279" s="15"/>
      <c r="O279" s="16" t="str">
        <f>IF(N279="","",N279+'Start here'!$C$17)</f>
        <v/>
      </c>
      <c r="P279" s="15"/>
      <c r="Q279" s="16" t="str">
        <f>IF(OR(C279="Not progressing",C279="Withdrew"),IF(J279="","",MAX(J279,N279,P279)+'Start here'!$C$16),IF(C279="Hired","Employee record",""))</f>
        <v/>
      </c>
      <c r="R279" s="12"/>
    </row>
    <row r="280" spans="1:18" x14ac:dyDescent="0.25">
      <c r="A280" s="12"/>
      <c r="B280" s="12"/>
      <c r="C280" s="12"/>
      <c r="D280" s="13" t="str">
        <f>IF(C280="","",IF(AND(ISNUMBER(Q280),N(Q280)&lt;TODAY()),"Past keep-until: delete",IF(AND(N280&lt;&gt;"",P280="",C280&lt;&gt;"Hired",C280&lt;&gt;"Withdrew",N(O280)&lt;TODAY()),"Decision notice overdue",IF(AND(N280&lt;&gt;"",P280="",C280&lt;&gt;"Hired",C280&lt;&gt;"Withdrew",N(O280)-TODAY()&lt;=7),"Decision notice due within 7 days",IF(AND(C280="Not progressing",P280=""),"Send the outcome",IF(OR(C280="Hired",C280="Not progressing",C280="Withdrew"),"",IF(G280="","No next step date",IF(G280&lt;TODAY(),"Next step overdue",IF(N(E280)&gt;='Start here'!$C$18,"Open longer than your limit","")))))))))</f>
        <v/>
      </c>
      <c r="E280" s="14" t="str">
        <f>IF(OR(J280="",C280="",OR(C280="Hired",C280="Not progressing",C280="Withdrew")),"",TODAY()-J280)</f>
        <v/>
      </c>
      <c r="F280" s="12"/>
      <c r="G280" s="15"/>
      <c r="H280" s="12"/>
      <c r="I280" s="12"/>
      <c r="J280" s="15"/>
      <c r="K280" s="12"/>
      <c r="L280" s="12"/>
      <c r="M280" s="12"/>
      <c r="N280" s="15"/>
      <c r="O280" s="16" t="str">
        <f>IF(N280="","",N280+'Start here'!$C$17)</f>
        <v/>
      </c>
      <c r="P280" s="15"/>
      <c r="Q280" s="16" t="str">
        <f>IF(OR(C280="Not progressing",C280="Withdrew"),IF(J280="","",MAX(J280,N280,P280)+'Start here'!$C$16),IF(C280="Hired","Employee record",""))</f>
        <v/>
      </c>
      <c r="R280" s="12"/>
    </row>
    <row r="281" spans="1:18" x14ac:dyDescent="0.25">
      <c r="A281" s="12"/>
      <c r="B281" s="12"/>
      <c r="C281" s="12"/>
      <c r="D281" s="13" t="str">
        <f>IF(C281="","",IF(AND(ISNUMBER(Q281),N(Q281)&lt;TODAY()),"Past keep-until: delete",IF(AND(N281&lt;&gt;"",P281="",C281&lt;&gt;"Hired",C281&lt;&gt;"Withdrew",N(O281)&lt;TODAY()),"Decision notice overdue",IF(AND(N281&lt;&gt;"",P281="",C281&lt;&gt;"Hired",C281&lt;&gt;"Withdrew",N(O281)-TODAY()&lt;=7),"Decision notice due within 7 days",IF(AND(C281="Not progressing",P281=""),"Send the outcome",IF(OR(C281="Hired",C281="Not progressing",C281="Withdrew"),"",IF(G281="","No next step date",IF(G281&lt;TODAY(),"Next step overdue",IF(N(E281)&gt;='Start here'!$C$18,"Open longer than your limit","")))))))))</f>
        <v/>
      </c>
      <c r="E281" s="14" t="str">
        <f>IF(OR(J281="",C281="",OR(C281="Hired",C281="Not progressing",C281="Withdrew")),"",TODAY()-J281)</f>
        <v/>
      </c>
      <c r="F281" s="12"/>
      <c r="G281" s="15"/>
      <c r="H281" s="12"/>
      <c r="I281" s="12"/>
      <c r="J281" s="15"/>
      <c r="K281" s="12"/>
      <c r="L281" s="12"/>
      <c r="M281" s="12"/>
      <c r="N281" s="15"/>
      <c r="O281" s="16" t="str">
        <f>IF(N281="","",N281+'Start here'!$C$17)</f>
        <v/>
      </c>
      <c r="P281" s="15"/>
      <c r="Q281" s="16" t="str">
        <f>IF(OR(C281="Not progressing",C281="Withdrew"),IF(J281="","",MAX(J281,N281,P281)+'Start here'!$C$16),IF(C281="Hired","Employee record",""))</f>
        <v/>
      </c>
      <c r="R281" s="12"/>
    </row>
    <row r="282" spans="1:18" x14ac:dyDescent="0.25">
      <c r="A282" s="12"/>
      <c r="B282" s="12"/>
      <c r="C282" s="12"/>
      <c r="D282" s="13" t="str">
        <f>IF(C282="","",IF(AND(ISNUMBER(Q282),N(Q282)&lt;TODAY()),"Past keep-until: delete",IF(AND(N282&lt;&gt;"",P282="",C282&lt;&gt;"Hired",C282&lt;&gt;"Withdrew",N(O282)&lt;TODAY()),"Decision notice overdue",IF(AND(N282&lt;&gt;"",P282="",C282&lt;&gt;"Hired",C282&lt;&gt;"Withdrew",N(O282)-TODAY()&lt;=7),"Decision notice due within 7 days",IF(AND(C282="Not progressing",P282=""),"Send the outcome",IF(OR(C282="Hired",C282="Not progressing",C282="Withdrew"),"",IF(G282="","No next step date",IF(G282&lt;TODAY(),"Next step overdue",IF(N(E282)&gt;='Start here'!$C$18,"Open longer than your limit","")))))))))</f>
        <v/>
      </c>
      <c r="E282" s="14" t="str">
        <f>IF(OR(J282="",C282="",OR(C282="Hired",C282="Not progressing",C282="Withdrew")),"",TODAY()-J282)</f>
        <v/>
      </c>
      <c r="F282" s="12"/>
      <c r="G282" s="15"/>
      <c r="H282" s="12"/>
      <c r="I282" s="12"/>
      <c r="J282" s="15"/>
      <c r="K282" s="12"/>
      <c r="L282" s="12"/>
      <c r="M282" s="12"/>
      <c r="N282" s="15"/>
      <c r="O282" s="16" t="str">
        <f>IF(N282="","",N282+'Start here'!$C$17)</f>
        <v/>
      </c>
      <c r="P282" s="15"/>
      <c r="Q282" s="16" t="str">
        <f>IF(OR(C282="Not progressing",C282="Withdrew"),IF(J282="","",MAX(J282,N282,P282)+'Start here'!$C$16),IF(C282="Hired","Employee record",""))</f>
        <v/>
      </c>
      <c r="R282" s="12"/>
    </row>
    <row r="283" spans="1:18" x14ac:dyDescent="0.25">
      <c r="A283" s="12"/>
      <c r="B283" s="12"/>
      <c r="C283" s="12"/>
      <c r="D283" s="13" t="str">
        <f>IF(C283="","",IF(AND(ISNUMBER(Q283),N(Q283)&lt;TODAY()),"Past keep-until: delete",IF(AND(N283&lt;&gt;"",P283="",C283&lt;&gt;"Hired",C283&lt;&gt;"Withdrew",N(O283)&lt;TODAY()),"Decision notice overdue",IF(AND(N283&lt;&gt;"",P283="",C283&lt;&gt;"Hired",C283&lt;&gt;"Withdrew",N(O283)-TODAY()&lt;=7),"Decision notice due within 7 days",IF(AND(C283="Not progressing",P283=""),"Send the outcome",IF(OR(C283="Hired",C283="Not progressing",C283="Withdrew"),"",IF(G283="","No next step date",IF(G283&lt;TODAY(),"Next step overdue",IF(N(E283)&gt;='Start here'!$C$18,"Open longer than your limit","")))))))))</f>
        <v/>
      </c>
      <c r="E283" s="14" t="str">
        <f>IF(OR(J283="",C283="",OR(C283="Hired",C283="Not progressing",C283="Withdrew")),"",TODAY()-J283)</f>
        <v/>
      </c>
      <c r="F283" s="12"/>
      <c r="G283" s="15"/>
      <c r="H283" s="12"/>
      <c r="I283" s="12"/>
      <c r="J283" s="15"/>
      <c r="K283" s="12"/>
      <c r="L283" s="12"/>
      <c r="M283" s="12"/>
      <c r="N283" s="15"/>
      <c r="O283" s="16" t="str">
        <f>IF(N283="","",N283+'Start here'!$C$17)</f>
        <v/>
      </c>
      <c r="P283" s="15"/>
      <c r="Q283" s="16" t="str">
        <f>IF(OR(C283="Not progressing",C283="Withdrew"),IF(J283="","",MAX(J283,N283,P283)+'Start here'!$C$16),IF(C283="Hired","Employee record",""))</f>
        <v/>
      </c>
      <c r="R283" s="12"/>
    </row>
    <row r="284" spans="1:18" x14ac:dyDescent="0.25">
      <c r="A284" s="12"/>
      <c r="B284" s="12"/>
      <c r="C284" s="12"/>
      <c r="D284" s="13" t="str">
        <f>IF(C284="","",IF(AND(ISNUMBER(Q284),N(Q284)&lt;TODAY()),"Past keep-until: delete",IF(AND(N284&lt;&gt;"",P284="",C284&lt;&gt;"Hired",C284&lt;&gt;"Withdrew",N(O284)&lt;TODAY()),"Decision notice overdue",IF(AND(N284&lt;&gt;"",P284="",C284&lt;&gt;"Hired",C284&lt;&gt;"Withdrew",N(O284)-TODAY()&lt;=7),"Decision notice due within 7 days",IF(AND(C284="Not progressing",P284=""),"Send the outcome",IF(OR(C284="Hired",C284="Not progressing",C284="Withdrew"),"",IF(G284="","No next step date",IF(G284&lt;TODAY(),"Next step overdue",IF(N(E284)&gt;='Start here'!$C$18,"Open longer than your limit","")))))))))</f>
        <v/>
      </c>
      <c r="E284" s="14" t="str">
        <f>IF(OR(J284="",C284="",OR(C284="Hired",C284="Not progressing",C284="Withdrew")),"",TODAY()-J284)</f>
        <v/>
      </c>
      <c r="F284" s="12"/>
      <c r="G284" s="15"/>
      <c r="H284" s="12"/>
      <c r="I284" s="12"/>
      <c r="J284" s="15"/>
      <c r="K284" s="12"/>
      <c r="L284" s="12"/>
      <c r="M284" s="12"/>
      <c r="N284" s="15"/>
      <c r="O284" s="16" t="str">
        <f>IF(N284="","",N284+'Start here'!$C$17)</f>
        <v/>
      </c>
      <c r="P284" s="15"/>
      <c r="Q284" s="16" t="str">
        <f>IF(OR(C284="Not progressing",C284="Withdrew"),IF(J284="","",MAX(J284,N284,P284)+'Start here'!$C$16),IF(C284="Hired","Employee record",""))</f>
        <v/>
      </c>
      <c r="R284" s="12"/>
    </row>
    <row r="285" spans="1:18" x14ac:dyDescent="0.25">
      <c r="A285" s="12"/>
      <c r="B285" s="12"/>
      <c r="C285" s="12"/>
      <c r="D285" s="13" t="str">
        <f>IF(C285="","",IF(AND(ISNUMBER(Q285),N(Q285)&lt;TODAY()),"Past keep-until: delete",IF(AND(N285&lt;&gt;"",P285="",C285&lt;&gt;"Hired",C285&lt;&gt;"Withdrew",N(O285)&lt;TODAY()),"Decision notice overdue",IF(AND(N285&lt;&gt;"",P285="",C285&lt;&gt;"Hired",C285&lt;&gt;"Withdrew",N(O285)-TODAY()&lt;=7),"Decision notice due within 7 days",IF(AND(C285="Not progressing",P285=""),"Send the outcome",IF(OR(C285="Hired",C285="Not progressing",C285="Withdrew"),"",IF(G285="","No next step date",IF(G285&lt;TODAY(),"Next step overdue",IF(N(E285)&gt;='Start here'!$C$18,"Open longer than your limit","")))))))))</f>
        <v/>
      </c>
      <c r="E285" s="14" t="str">
        <f>IF(OR(J285="",C285="",OR(C285="Hired",C285="Not progressing",C285="Withdrew")),"",TODAY()-J285)</f>
        <v/>
      </c>
      <c r="F285" s="12"/>
      <c r="G285" s="15"/>
      <c r="H285" s="12"/>
      <c r="I285" s="12"/>
      <c r="J285" s="15"/>
      <c r="K285" s="12"/>
      <c r="L285" s="12"/>
      <c r="M285" s="12"/>
      <c r="N285" s="15"/>
      <c r="O285" s="16" t="str">
        <f>IF(N285="","",N285+'Start here'!$C$17)</f>
        <v/>
      </c>
      <c r="P285" s="15"/>
      <c r="Q285" s="16" t="str">
        <f>IF(OR(C285="Not progressing",C285="Withdrew"),IF(J285="","",MAX(J285,N285,P285)+'Start here'!$C$16),IF(C285="Hired","Employee record",""))</f>
        <v/>
      </c>
      <c r="R285" s="12"/>
    </row>
    <row r="286" spans="1:18" x14ac:dyDescent="0.25">
      <c r="A286" s="12"/>
      <c r="B286" s="12"/>
      <c r="C286" s="12"/>
      <c r="D286" s="13" t="str">
        <f>IF(C286="","",IF(AND(ISNUMBER(Q286),N(Q286)&lt;TODAY()),"Past keep-until: delete",IF(AND(N286&lt;&gt;"",P286="",C286&lt;&gt;"Hired",C286&lt;&gt;"Withdrew",N(O286)&lt;TODAY()),"Decision notice overdue",IF(AND(N286&lt;&gt;"",P286="",C286&lt;&gt;"Hired",C286&lt;&gt;"Withdrew",N(O286)-TODAY()&lt;=7),"Decision notice due within 7 days",IF(AND(C286="Not progressing",P286=""),"Send the outcome",IF(OR(C286="Hired",C286="Not progressing",C286="Withdrew"),"",IF(G286="","No next step date",IF(G286&lt;TODAY(),"Next step overdue",IF(N(E286)&gt;='Start here'!$C$18,"Open longer than your limit","")))))))))</f>
        <v/>
      </c>
      <c r="E286" s="14" t="str">
        <f>IF(OR(J286="",C286="",OR(C286="Hired",C286="Not progressing",C286="Withdrew")),"",TODAY()-J286)</f>
        <v/>
      </c>
      <c r="F286" s="12"/>
      <c r="G286" s="15"/>
      <c r="H286" s="12"/>
      <c r="I286" s="12"/>
      <c r="J286" s="15"/>
      <c r="K286" s="12"/>
      <c r="L286" s="12"/>
      <c r="M286" s="12"/>
      <c r="N286" s="15"/>
      <c r="O286" s="16" t="str">
        <f>IF(N286="","",N286+'Start here'!$C$17)</f>
        <v/>
      </c>
      <c r="P286" s="15"/>
      <c r="Q286" s="16" t="str">
        <f>IF(OR(C286="Not progressing",C286="Withdrew"),IF(J286="","",MAX(J286,N286,P286)+'Start here'!$C$16),IF(C286="Hired","Employee record",""))</f>
        <v/>
      </c>
      <c r="R286" s="12"/>
    </row>
    <row r="287" spans="1:18" x14ac:dyDescent="0.25">
      <c r="A287" s="12"/>
      <c r="B287" s="12"/>
      <c r="C287" s="12"/>
      <c r="D287" s="13" t="str">
        <f>IF(C287="","",IF(AND(ISNUMBER(Q287),N(Q287)&lt;TODAY()),"Past keep-until: delete",IF(AND(N287&lt;&gt;"",P287="",C287&lt;&gt;"Hired",C287&lt;&gt;"Withdrew",N(O287)&lt;TODAY()),"Decision notice overdue",IF(AND(N287&lt;&gt;"",P287="",C287&lt;&gt;"Hired",C287&lt;&gt;"Withdrew",N(O287)-TODAY()&lt;=7),"Decision notice due within 7 days",IF(AND(C287="Not progressing",P287=""),"Send the outcome",IF(OR(C287="Hired",C287="Not progressing",C287="Withdrew"),"",IF(G287="","No next step date",IF(G287&lt;TODAY(),"Next step overdue",IF(N(E287)&gt;='Start here'!$C$18,"Open longer than your limit","")))))))))</f>
        <v/>
      </c>
      <c r="E287" s="14" t="str">
        <f>IF(OR(J287="",C287="",OR(C287="Hired",C287="Not progressing",C287="Withdrew")),"",TODAY()-J287)</f>
        <v/>
      </c>
      <c r="F287" s="12"/>
      <c r="G287" s="15"/>
      <c r="H287" s="12"/>
      <c r="I287" s="12"/>
      <c r="J287" s="15"/>
      <c r="K287" s="12"/>
      <c r="L287" s="12"/>
      <c r="M287" s="12"/>
      <c r="N287" s="15"/>
      <c r="O287" s="16" t="str">
        <f>IF(N287="","",N287+'Start here'!$C$17)</f>
        <v/>
      </c>
      <c r="P287" s="15"/>
      <c r="Q287" s="16" t="str">
        <f>IF(OR(C287="Not progressing",C287="Withdrew"),IF(J287="","",MAX(J287,N287,P287)+'Start here'!$C$16),IF(C287="Hired","Employee record",""))</f>
        <v/>
      </c>
      <c r="R287" s="12"/>
    </row>
    <row r="288" spans="1:18" x14ac:dyDescent="0.25">
      <c r="A288" s="12"/>
      <c r="B288" s="12"/>
      <c r="C288" s="12"/>
      <c r="D288" s="13" t="str">
        <f>IF(C288="","",IF(AND(ISNUMBER(Q288),N(Q288)&lt;TODAY()),"Past keep-until: delete",IF(AND(N288&lt;&gt;"",P288="",C288&lt;&gt;"Hired",C288&lt;&gt;"Withdrew",N(O288)&lt;TODAY()),"Decision notice overdue",IF(AND(N288&lt;&gt;"",P288="",C288&lt;&gt;"Hired",C288&lt;&gt;"Withdrew",N(O288)-TODAY()&lt;=7),"Decision notice due within 7 days",IF(AND(C288="Not progressing",P288=""),"Send the outcome",IF(OR(C288="Hired",C288="Not progressing",C288="Withdrew"),"",IF(G288="","No next step date",IF(G288&lt;TODAY(),"Next step overdue",IF(N(E288)&gt;='Start here'!$C$18,"Open longer than your limit","")))))))))</f>
        <v/>
      </c>
      <c r="E288" s="14" t="str">
        <f>IF(OR(J288="",C288="",OR(C288="Hired",C288="Not progressing",C288="Withdrew")),"",TODAY()-J288)</f>
        <v/>
      </c>
      <c r="F288" s="12"/>
      <c r="G288" s="15"/>
      <c r="H288" s="12"/>
      <c r="I288" s="12"/>
      <c r="J288" s="15"/>
      <c r="K288" s="12"/>
      <c r="L288" s="12"/>
      <c r="M288" s="12"/>
      <c r="N288" s="15"/>
      <c r="O288" s="16" t="str">
        <f>IF(N288="","",N288+'Start here'!$C$17)</f>
        <v/>
      </c>
      <c r="P288" s="15"/>
      <c r="Q288" s="16" t="str">
        <f>IF(OR(C288="Not progressing",C288="Withdrew"),IF(J288="","",MAX(J288,N288,P288)+'Start here'!$C$16),IF(C288="Hired","Employee record",""))</f>
        <v/>
      </c>
      <c r="R288" s="12"/>
    </row>
    <row r="289" spans="1:18" x14ac:dyDescent="0.25">
      <c r="A289" s="12"/>
      <c r="B289" s="12"/>
      <c r="C289" s="12"/>
      <c r="D289" s="13" t="str">
        <f>IF(C289="","",IF(AND(ISNUMBER(Q289),N(Q289)&lt;TODAY()),"Past keep-until: delete",IF(AND(N289&lt;&gt;"",P289="",C289&lt;&gt;"Hired",C289&lt;&gt;"Withdrew",N(O289)&lt;TODAY()),"Decision notice overdue",IF(AND(N289&lt;&gt;"",P289="",C289&lt;&gt;"Hired",C289&lt;&gt;"Withdrew",N(O289)-TODAY()&lt;=7),"Decision notice due within 7 days",IF(AND(C289="Not progressing",P289=""),"Send the outcome",IF(OR(C289="Hired",C289="Not progressing",C289="Withdrew"),"",IF(G289="","No next step date",IF(G289&lt;TODAY(),"Next step overdue",IF(N(E289)&gt;='Start here'!$C$18,"Open longer than your limit","")))))))))</f>
        <v/>
      </c>
      <c r="E289" s="14" t="str">
        <f>IF(OR(J289="",C289="",OR(C289="Hired",C289="Not progressing",C289="Withdrew")),"",TODAY()-J289)</f>
        <v/>
      </c>
      <c r="F289" s="12"/>
      <c r="G289" s="15"/>
      <c r="H289" s="12"/>
      <c r="I289" s="12"/>
      <c r="J289" s="15"/>
      <c r="K289" s="12"/>
      <c r="L289" s="12"/>
      <c r="M289" s="12"/>
      <c r="N289" s="15"/>
      <c r="O289" s="16" t="str">
        <f>IF(N289="","",N289+'Start here'!$C$17)</f>
        <v/>
      </c>
      <c r="P289" s="15"/>
      <c r="Q289" s="16" t="str">
        <f>IF(OR(C289="Not progressing",C289="Withdrew"),IF(J289="","",MAX(J289,N289,P289)+'Start here'!$C$16),IF(C289="Hired","Employee record",""))</f>
        <v/>
      </c>
      <c r="R289" s="12"/>
    </row>
    <row r="290" spans="1:18" x14ac:dyDescent="0.25">
      <c r="A290" s="12"/>
      <c r="B290" s="12"/>
      <c r="C290" s="12"/>
      <c r="D290" s="13" t="str">
        <f>IF(C290="","",IF(AND(ISNUMBER(Q290),N(Q290)&lt;TODAY()),"Past keep-until: delete",IF(AND(N290&lt;&gt;"",P290="",C290&lt;&gt;"Hired",C290&lt;&gt;"Withdrew",N(O290)&lt;TODAY()),"Decision notice overdue",IF(AND(N290&lt;&gt;"",P290="",C290&lt;&gt;"Hired",C290&lt;&gt;"Withdrew",N(O290)-TODAY()&lt;=7),"Decision notice due within 7 days",IF(AND(C290="Not progressing",P290=""),"Send the outcome",IF(OR(C290="Hired",C290="Not progressing",C290="Withdrew"),"",IF(G290="","No next step date",IF(G290&lt;TODAY(),"Next step overdue",IF(N(E290)&gt;='Start here'!$C$18,"Open longer than your limit","")))))))))</f>
        <v/>
      </c>
      <c r="E290" s="14" t="str">
        <f>IF(OR(J290="",C290="",OR(C290="Hired",C290="Not progressing",C290="Withdrew")),"",TODAY()-J290)</f>
        <v/>
      </c>
      <c r="F290" s="12"/>
      <c r="G290" s="15"/>
      <c r="H290" s="12"/>
      <c r="I290" s="12"/>
      <c r="J290" s="15"/>
      <c r="K290" s="12"/>
      <c r="L290" s="12"/>
      <c r="M290" s="12"/>
      <c r="N290" s="15"/>
      <c r="O290" s="16" t="str">
        <f>IF(N290="","",N290+'Start here'!$C$17)</f>
        <v/>
      </c>
      <c r="P290" s="15"/>
      <c r="Q290" s="16" t="str">
        <f>IF(OR(C290="Not progressing",C290="Withdrew"),IF(J290="","",MAX(J290,N290,P290)+'Start here'!$C$16),IF(C290="Hired","Employee record",""))</f>
        <v/>
      </c>
      <c r="R290" s="12"/>
    </row>
    <row r="291" spans="1:18" x14ac:dyDescent="0.25">
      <c r="A291" s="12"/>
      <c r="B291" s="12"/>
      <c r="C291" s="12"/>
      <c r="D291" s="13" t="str">
        <f>IF(C291="","",IF(AND(ISNUMBER(Q291),N(Q291)&lt;TODAY()),"Past keep-until: delete",IF(AND(N291&lt;&gt;"",P291="",C291&lt;&gt;"Hired",C291&lt;&gt;"Withdrew",N(O291)&lt;TODAY()),"Decision notice overdue",IF(AND(N291&lt;&gt;"",P291="",C291&lt;&gt;"Hired",C291&lt;&gt;"Withdrew",N(O291)-TODAY()&lt;=7),"Decision notice due within 7 days",IF(AND(C291="Not progressing",P291=""),"Send the outcome",IF(OR(C291="Hired",C291="Not progressing",C291="Withdrew"),"",IF(G291="","No next step date",IF(G291&lt;TODAY(),"Next step overdue",IF(N(E291)&gt;='Start here'!$C$18,"Open longer than your limit","")))))))))</f>
        <v/>
      </c>
      <c r="E291" s="14" t="str">
        <f>IF(OR(J291="",C291="",OR(C291="Hired",C291="Not progressing",C291="Withdrew")),"",TODAY()-J291)</f>
        <v/>
      </c>
      <c r="F291" s="12"/>
      <c r="G291" s="15"/>
      <c r="H291" s="12"/>
      <c r="I291" s="12"/>
      <c r="J291" s="15"/>
      <c r="K291" s="12"/>
      <c r="L291" s="12"/>
      <c r="M291" s="12"/>
      <c r="N291" s="15"/>
      <c r="O291" s="16" t="str">
        <f>IF(N291="","",N291+'Start here'!$C$17)</f>
        <v/>
      </c>
      <c r="P291" s="15"/>
      <c r="Q291" s="16" t="str">
        <f>IF(OR(C291="Not progressing",C291="Withdrew"),IF(J291="","",MAX(J291,N291,P291)+'Start here'!$C$16),IF(C291="Hired","Employee record",""))</f>
        <v/>
      </c>
      <c r="R291" s="12"/>
    </row>
    <row r="292" spans="1:18" x14ac:dyDescent="0.25">
      <c r="A292" s="12"/>
      <c r="B292" s="12"/>
      <c r="C292" s="12"/>
      <c r="D292" s="13" t="str">
        <f>IF(C292="","",IF(AND(ISNUMBER(Q292),N(Q292)&lt;TODAY()),"Past keep-until: delete",IF(AND(N292&lt;&gt;"",P292="",C292&lt;&gt;"Hired",C292&lt;&gt;"Withdrew",N(O292)&lt;TODAY()),"Decision notice overdue",IF(AND(N292&lt;&gt;"",P292="",C292&lt;&gt;"Hired",C292&lt;&gt;"Withdrew",N(O292)-TODAY()&lt;=7),"Decision notice due within 7 days",IF(AND(C292="Not progressing",P292=""),"Send the outcome",IF(OR(C292="Hired",C292="Not progressing",C292="Withdrew"),"",IF(G292="","No next step date",IF(G292&lt;TODAY(),"Next step overdue",IF(N(E292)&gt;='Start here'!$C$18,"Open longer than your limit","")))))))))</f>
        <v/>
      </c>
      <c r="E292" s="14" t="str">
        <f>IF(OR(J292="",C292="",OR(C292="Hired",C292="Not progressing",C292="Withdrew")),"",TODAY()-J292)</f>
        <v/>
      </c>
      <c r="F292" s="12"/>
      <c r="G292" s="15"/>
      <c r="H292" s="12"/>
      <c r="I292" s="12"/>
      <c r="J292" s="15"/>
      <c r="K292" s="12"/>
      <c r="L292" s="12"/>
      <c r="M292" s="12"/>
      <c r="N292" s="15"/>
      <c r="O292" s="16" t="str">
        <f>IF(N292="","",N292+'Start here'!$C$17)</f>
        <v/>
      </c>
      <c r="P292" s="15"/>
      <c r="Q292" s="16" t="str">
        <f>IF(OR(C292="Not progressing",C292="Withdrew"),IF(J292="","",MAX(J292,N292,P292)+'Start here'!$C$16),IF(C292="Hired","Employee record",""))</f>
        <v/>
      </c>
      <c r="R292" s="12"/>
    </row>
    <row r="293" spans="1:18" x14ac:dyDescent="0.25">
      <c r="A293" s="12"/>
      <c r="B293" s="12"/>
      <c r="C293" s="12"/>
      <c r="D293" s="13" t="str">
        <f>IF(C293="","",IF(AND(ISNUMBER(Q293),N(Q293)&lt;TODAY()),"Past keep-until: delete",IF(AND(N293&lt;&gt;"",P293="",C293&lt;&gt;"Hired",C293&lt;&gt;"Withdrew",N(O293)&lt;TODAY()),"Decision notice overdue",IF(AND(N293&lt;&gt;"",P293="",C293&lt;&gt;"Hired",C293&lt;&gt;"Withdrew",N(O293)-TODAY()&lt;=7),"Decision notice due within 7 days",IF(AND(C293="Not progressing",P293=""),"Send the outcome",IF(OR(C293="Hired",C293="Not progressing",C293="Withdrew"),"",IF(G293="","No next step date",IF(G293&lt;TODAY(),"Next step overdue",IF(N(E293)&gt;='Start here'!$C$18,"Open longer than your limit","")))))))))</f>
        <v/>
      </c>
      <c r="E293" s="14" t="str">
        <f>IF(OR(J293="",C293="",OR(C293="Hired",C293="Not progressing",C293="Withdrew")),"",TODAY()-J293)</f>
        <v/>
      </c>
      <c r="F293" s="12"/>
      <c r="G293" s="15"/>
      <c r="H293" s="12"/>
      <c r="I293" s="12"/>
      <c r="J293" s="15"/>
      <c r="K293" s="12"/>
      <c r="L293" s="12"/>
      <c r="M293" s="12"/>
      <c r="N293" s="15"/>
      <c r="O293" s="16" t="str">
        <f>IF(N293="","",N293+'Start here'!$C$17)</f>
        <v/>
      </c>
      <c r="P293" s="15"/>
      <c r="Q293" s="16" t="str">
        <f>IF(OR(C293="Not progressing",C293="Withdrew"),IF(J293="","",MAX(J293,N293,P293)+'Start here'!$C$16),IF(C293="Hired","Employee record",""))</f>
        <v/>
      </c>
      <c r="R293" s="12"/>
    </row>
    <row r="294" spans="1:18" x14ac:dyDescent="0.25">
      <c r="A294" s="12"/>
      <c r="B294" s="12"/>
      <c r="C294" s="12"/>
      <c r="D294" s="13" t="str">
        <f>IF(C294="","",IF(AND(ISNUMBER(Q294),N(Q294)&lt;TODAY()),"Past keep-until: delete",IF(AND(N294&lt;&gt;"",P294="",C294&lt;&gt;"Hired",C294&lt;&gt;"Withdrew",N(O294)&lt;TODAY()),"Decision notice overdue",IF(AND(N294&lt;&gt;"",P294="",C294&lt;&gt;"Hired",C294&lt;&gt;"Withdrew",N(O294)-TODAY()&lt;=7),"Decision notice due within 7 days",IF(AND(C294="Not progressing",P294=""),"Send the outcome",IF(OR(C294="Hired",C294="Not progressing",C294="Withdrew"),"",IF(G294="","No next step date",IF(G294&lt;TODAY(),"Next step overdue",IF(N(E294)&gt;='Start here'!$C$18,"Open longer than your limit","")))))))))</f>
        <v/>
      </c>
      <c r="E294" s="14" t="str">
        <f>IF(OR(J294="",C294="",OR(C294="Hired",C294="Not progressing",C294="Withdrew")),"",TODAY()-J294)</f>
        <v/>
      </c>
      <c r="F294" s="12"/>
      <c r="G294" s="15"/>
      <c r="H294" s="12"/>
      <c r="I294" s="12"/>
      <c r="J294" s="15"/>
      <c r="K294" s="12"/>
      <c r="L294" s="12"/>
      <c r="M294" s="12"/>
      <c r="N294" s="15"/>
      <c r="O294" s="16" t="str">
        <f>IF(N294="","",N294+'Start here'!$C$17)</f>
        <v/>
      </c>
      <c r="P294" s="15"/>
      <c r="Q294" s="16" t="str">
        <f>IF(OR(C294="Not progressing",C294="Withdrew"),IF(J294="","",MAX(J294,N294,P294)+'Start here'!$C$16),IF(C294="Hired","Employee record",""))</f>
        <v/>
      </c>
      <c r="R294" s="12"/>
    </row>
    <row r="295" spans="1:18" x14ac:dyDescent="0.25">
      <c r="A295" s="12"/>
      <c r="B295" s="12"/>
      <c r="C295" s="12"/>
      <c r="D295" s="13" t="str">
        <f>IF(C295="","",IF(AND(ISNUMBER(Q295),N(Q295)&lt;TODAY()),"Past keep-until: delete",IF(AND(N295&lt;&gt;"",P295="",C295&lt;&gt;"Hired",C295&lt;&gt;"Withdrew",N(O295)&lt;TODAY()),"Decision notice overdue",IF(AND(N295&lt;&gt;"",P295="",C295&lt;&gt;"Hired",C295&lt;&gt;"Withdrew",N(O295)-TODAY()&lt;=7),"Decision notice due within 7 days",IF(AND(C295="Not progressing",P295=""),"Send the outcome",IF(OR(C295="Hired",C295="Not progressing",C295="Withdrew"),"",IF(G295="","No next step date",IF(G295&lt;TODAY(),"Next step overdue",IF(N(E295)&gt;='Start here'!$C$18,"Open longer than your limit","")))))))))</f>
        <v/>
      </c>
      <c r="E295" s="14" t="str">
        <f>IF(OR(J295="",C295="",OR(C295="Hired",C295="Not progressing",C295="Withdrew")),"",TODAY()-J295)</f>
        <v/>
      </c>
      <c r="F295" s="12"/>
      <c r="G295" s="15"/>
      <c r="H295" s="12"/>
      <c r="I295" s="12"/>
      <c r="J295" s="15"/>
      <c r="K295" s="12"/>
      <c r="L295" s="12"/>
      <c r="M295" s="12"/>
      <c r="N295" s="15"/>
      <c r="O295" s="16" t="str">
        <f>IF(N295="","",N295+'Start here'!$C$17)</f>
        <v/>
      </c>
      <c r="P295" s="15"/>
      <c r="Q295" s="16" t="str">
        <f>IF(OR(C295="Not progressing",C295="Withdrew"),IF(J295="","",MAX(J295,N295,P295)+'Start here'!$C$16),IF(C295="Hired","Employee record",""))</f>
        <v/>
      </c>
      <c r="R295" s="12"/>
    </row>
    <row r="296" spans="1:18" x14ac:dyDescent="0.25">
      <c r="A296" s="12"/>
      <c r="B296" s="12"/>
      <c r="C296" s="12"/>
      <c r="D296" s="13" t="str">
        <f>IF(C296="","",IF(AND(ISNUMBER(Q296),N(Q296)&lt;TODAY()),"Past keep-until: delete",IF(AND(N296&lt;&gt;"",P296="",C296&lt;&gt;"Hired",C296&lt;&gt;"Withdrew",N(O296)&lt;TODAY()),"Decision notice overdue",IF(AND(N296&lt;&gt;"",P296="",C296&lt;&gt;"Hired",C296&lt;&gt;"Withdrew",N(O296)-TODAY()&lt;=7),"Decision notice due within 7 days",IF(AND(C296="Not progressing",P296=""),"Send the outcome",IF(OR(C296="Hired",C296="Not progressing",C296="Withdrew"),"",IF(G296="","No next step date",IF(G296&lt;TODAY(),"Next step overdue",IF(N(E296)&gt;='Start here'!$C$18,"Open longer than your limit","")))))))))</f>
        <v/>
      </c>
      <c r="E296" s="14" t="str">
        <f>IF(OR(J296="",C296="",OR(C296="Hired",C296="Not progressing",C296="Withdrew")),"",TODAY()-J296)</f>
        <v/>
      </c>
      <c r="F296" s="12"/>
      <c r="G296" s="15"/>
      <c r="H296" s="12"/>
      <c r="I296" s="12"/>
      <c r="J296" s="15"/>
      <c r="K296" s="12"/>
      <c r="L296" s="12"/>
      <c r="M296" s="12"/>
      <c r="N296" s="15"/>
      <c r="O296" s="16" t="str">
        <f>IF(N296="","",N296+'Start here'!$C$17)</f>
        <v/>
      </c>
      <c r="P296" s="15"/>
      <c r="Q296" s="16" t="str">
        <f>IF(OR(C296="Not progressing",C296="Withdrew"),IF(J296="","",MAX(J296,N296,P296)+'Start here'!$C$16),IF(C296="Hired","Employee record",""))</f>
        <v/>
      </c>
      <c r="R296" s="12"/>
    </row>
    <row r="297" spans="1:18" x14ac:dyDescent="0.25">
      <c r="A297" s="12"/>
      <c r="B297" s="12"/>
      <c r="C297" s="12"/>
      <c r="D297" s="13" t="str">
        <f>IF(C297="","",IF(AND(ISNUMBER(Q297),N(Q297)&lt;TODAY()),"Past keep-until: delete",IF(AND(N297&lt;&gt;"",P297="",C297&lt;&gt;"Hired",C297&lt;&gt;"Withdrew",N(O297)&lt;TODAY()),"Decision notice overdue",IF(AND(N297&lt;&gt;"",P297="",C297&lt;&gt;"Hired",C297&lt;&gt;"Withdrew",N(O297)-TODAY()&lt;=7),"Decision notice due within 7 days",IF(AND(C297="Not progressing",P297=""),"Send the outcome",IF(OR(C297="Hired",C297="Not progressing",C297="Withdrew"),"",IF(G297="","No next step date",IF(G297&lt;TODAY(),"Next step overdue",IF(N(E297)&gt;='Start here'!$C$18,"Open longer than your limit","")))))))))</f>
        <v/>
      </c>
      <c r="E297" s="14" t="str">
        <f>IF(OR(J297="",C297="",OR(C297="Hired",C297="Not progressing",C297="Withdrew")),"",TODAY()-J297)</f>
        <v/>
      </c>
      <c r="F297" s="12"/>
      <c r="G297" s="15"/>
      <c r="H297" s="12"/>
      <c r="I297" s="12"/>
      <c r="J297" s="15"/>
      <c r="K297" s="12"/>
      <c r="L297" s="12"/>
      <c r="M297" s="12"/>
      <c r="N297" s="15"/>
      <c r="O297" s="16" t="str">
        <f>IF(N297="","",N297+'Start here'!$C$17)</f>
        <v/>
      </c>
      <c r="P297" s="15"/>
      <c r="Q297" s="16" t="str">
        <f>IF(OR(C297="Not progressing",C297="Withdrew"),IF(J297="","",MAX(J297,N297,P297)+'Start here'!$C$16),IF(C297="Hired","Employee record",""))</f>
        <v/>
      </c>
      <c r="R297" s="12"/>
    </row>
    <row r="298" spans="1:18" x14ac:dyDescent="0.25">
      <c r="A298" s="12"/>
      <c r="B298" s="12"/>
      <c r="C298" s="12"/>
      <c r="D298" s="13" t="str">
        <f>IF(C298="","",IF(AND(ISNUMBER(Q298),N(Q298)&lt;TODAY()),"Past keep-until: delete",IF(AND(N298&lt;&gt;"",P298="",C298&lt;&gt;"Hired",C298&lt;&gt;"Withdrew",N(O298)&lt;TODAY()),"Decision notice overdue",IF(AND(N298&lt;&gt;"",P298="",C298&lt;&gt;"Hired",C298&lt;&gt;"Withdrew",N(O298)-TODAY()&lt;=7),"Decision notice due within 7 days",IF(AND(C298="Not progressing",P298=""),"Send the outcome",IF(OR(C298="Hired",C298="Not progressing",C298="Withdrew"),"",IF(G298="","No next step date",IF(G298&lt;TODAY(),"Next step overdue",IF(N(E298)&gt;='Start here'!$C$18,"Open longer than your limit","")))))))))</f>
        <v/>
      </c>
      <c r="E298" s="14" t="str">
        <f>IF(OR(J298="",C298="",OR(C298="Hired",C298="Not progressing",C298="Withdrew")),"",TODAY()-J298)</f>
        <v/>
      </c>
      <c r="F298" s="12"/>
      <c r="G298" s="15"/>
      <c r="H298" s="12"/>
      <c r="I298" s="12"/>
      <c r="J298" s="15"/>
      <c r="K298" s="12"/>
      <c r="L298" s="12"/>
      <c r="M298" s="12"/>
      <c r="N298" s="15"/>
      <c r="O298" s="16" t="str">
        <f>IF(N298="","",N298+'Start here'!$C$17)</f>
        <v/>
      </c>
      <c r="P298" s="15"/>
      <c r="Q298" s="16" t="str">
        <f>IF(OR(C298="Not progressing",C298="Withdrew"),IF(J298="","",MAX(J298,N298,P298)+'Start here'!$C$16),IF(C298="Hired","Employee record",""))</f>
        <v/>
      </c>
      <c r="R298" s="12"/>
    </row>
    <row r="299" spans="1:18" x14ac:dyDescent="0.25">
      <c r="A299" s="12"/>
      <c r="B299" s="12"/>
      <c r="C299" s="12"/>
      <c r="D299" s="13" t="str">
        <f>IF(C299="","",IF(AND(ISNUMBER(Q299),N(Q299)&lt;TODAY()),"Past keep-until: delete",IF(AND(N299&lt;&gt;"",P299="",C299&lt;&gt;"Hired",C299&lt;&gt;"Withdrew",N(O299)&lt;TODAY()),"Decision notice overdue",IF(AND(N299&lt;&gt;"",P299="",C299&lt;&gt;"Hired",C299&lt;&gt;"Withdrew",N(O299)-TODAY()&lt;=7),"Decision notice due within 7 days",IF(AND(C299="Not progressing",P299=""),"Send the outcome",IF(OR(C299="Hired",C299="Not progressing",C299="Withdrew"),"",IF(G299="","No next step date",IF(G299&lt;TODAY(),"Next step overdue",IF(N(E299)&gt;='Start here'!$C$18,"Open longer than your limit","")))))))))</f>
        <v/>
      </c>
      <c r="E299" s="14" t="str">
        <f>IF(OR(J299="",C299="",OR(C299="Hired",C299="Not progressing",C299="Withdrew")),"",TODAY()-J299)</f>
        <v/>
      </c>
      <c r="F299" s="12"/>
      <c r="G299" s="15"/>
      <c r="H299" s="12"/>
      <c r="I299" s="12"/>
      <c r="J299" s="15"/>
      <c r="K299" s="12"/>
      <c r="L299" s="12"/>
      <c r="M299" s="12"/>
      <c r="N299" s="15"/>
      <c r="O299" s="16" t="str">
        <f>IF(N299="","",N299+'Start here'!$C$17)</f>
        <v/>
      </c>
      <c r="P299" s="15"/>
      <c r="Q299" s="16" t="str">
        <f>IF(OR(C299="Not progressing",C299="Withdrew"),IF(J299="","",MAX(J299,N299,P299)+'Start here'!$C$16),IF(C299="Hired","Employee record",""))</f>
        <v/>
      </c>
      <c r="R299" s="12"/>
    </row>
    <row r="300" spans="1:18" x14ac:dyDescent="0.25">
      <c r="A300" s="12"/>
      <c r="B300" s="12"/>
      <c r="C300" s="12"/>
      <c r="D300" s="13" t="str">
        <f>IF(C300="","",IF(AND(ISNUMBER(Q300),N(Q300)&lt;TODAY()),"Past keep-until: delete",IF(AND(N300&lt;&gt;"",P300="",C300&lt;&gt;"Hired",C300&lt;&gt;"Withdrew",N(O300)&lt;TODAY()),"Decision notice overdue",IF(AND(N300&lt;&gt;"",P300="",C300&lt;&gt;"Hired",C300&lt;&gt;"Withdrew",N(O300)-TODAY()&lt;=7),"Decision notice due within 7 days",IF(AND(C300="Not progressing",P300=""),"Send the outcome",IF(OR(C300="Hired",C300="Not progressing",C300="Withdrew"),"",IF(G300="","No next step date",IF(G300&lt;TODAY(),"Next step overdue",IF(N(E300)&gt;='Start here'!$C$18,"Open longer than your limit","")))))))))</f>
        <v/>
      </c>
      <c r="E300" s="14" t="str">
        <f>IF(OR(J300="",C300="",OR(C300="Hired",C300="Not progressing",C300="Withdrew")),"",TODAY()-J300)</f>
        <v/>
      </c>
      <c r="F300" s="12"/>
      <c r="G300" s="15"/>
      <c r="H300" s="12"/>
      <c r="I300" s="12"/>
      <c r="J300" s="15"/>
      <c r="K300" s="12"/>
      <c r="L300" s="12"/>
      <c r="M300" s="12"/>
      <c r="N300" s="15"/>
      <c r="O300" s="16" t="str">
        <f>IF(N300="","",N300+'Start here'!$C$17)</f>
        <v/>
      </c>
      <c r="P300" s="15"/>
      <c r="Q300" s="16" t="str">
        <f>IF(OR(C300="Not progressing",C300="Withdrew"),IF(J300="","",MAX(J300,N300,P300)+'Start here'!$C$16),IF(C300="Hired","Employee record",""))</f>
        <v/>
      </c>
      <c r="R300" s="12"/>
    </row>
    <row r="301" spans="1:18" x14ac:dyDescent="0.25">
      <c r="A301" s="12"/>
      <c r="B301" s="12"/>
      <c r="C301" s="12"/>
      <c r="D301" s="13" t="str">
        <f>IF(C301="","",IF(AND(ISNUMBER(Q301),N(Q301)&lt;TODAY()),"Past keep-until: delete",IF(AND(N301&lt;&gt;"",P301="",C301&lt;&gt;"Hired",C301&lt;&gt;"Withdrew",N(O301)&lt;TODAY()),"Decision notice overdue",IF(AND(N301&lt;&gt;"",P301="",C301&lt;&gt;"Hired",C301&lt;&gt;"Withdrew",N(O301)-TODAY()&lt;=7),"Decision notice due within 7 days",IF(AND(C301="Not progressing",P301=""),"Send the outcome",IF(OR(C301="Hired",C301="Not progressing",C301="Withdrew"),"",IF(G301="","No next step date",IF(G301&lt;TODAY(),"Next step overdue",IF(N(E301)&gt;='Start here'!$C$18,"Open longer than your limit","")))))))))</f>
        <v/>
      </c>
      <c r="E301" s="14" t="str">
        <f>IF(OR(J301="",C301="",OR(C301="Hired",C301="Not progressing",C301="Withdrew")),"",TODAY()-J301)</f>
        <v/>
      </c>
      <c r="F301" s="12"/>
      <c r="G301" s="15"/>
      <c r="H301" s="12"/>
      <c r="I301" s="12"/>
      <c r="J301" s="15"/>
      <c r="K301" s="12"/>
      <c r="L301" s="12"/>
      <c r="M301" s="12"/>
      <c r="N301" s="15"/>
      <c r="O301" s="16" t="str">
        <f>IF(N301="","",N301+'Start here'!$C$17)</f>
        <v/>
      </c>
      <c r="P301" s="15"/>
      <c r="Q301" s="16" t="str">
        <f>IF(OR(C301="Not progressing",C301="Withdrew"),IF(J301="","",MAX(J301,N301,P301)+'Start here'!$C$16),IF(C301="Hired","Employee record",""))</f>
        <v/>
      </c>
      <c r="R301" s="12"/>
    </row>
  </sheetData>
  <autoFilter ref="A1:R301"/>
  <conditionalFormatting sqref="D2:D301">
    <cfRule type="expression" dxfId="0" priority="1">
      <formula>OR(ISNUMBER(SEARCH("overdue",$D2)),ISNUMBER(SEARCH("Send",$D2)))</formula>
    </cfRule>
    <cfRule type="expression" dxfId="1" priority="2">
      <formula>$D2&lt;&gt;""</formula>
    </cfRule>
  </conditionalFormatting>
  <conditionalFormatting sqref="A2:C301">
    <cfRule type="expression" dxfId="2" priority="3">
      <formula>OR($C2="Hired",$C2="Not progressing",$C2="Withdrew")</formula>
    </cfRule>
  </conditionalFormatting>
  <dataValidations count="14">
    <dataValidation type="list" allowBlank="1" showErrorMessage="1" errorStyle="stop" errorTitle="Choose from the list" error="Pick one of: New, Screened, Phone screen, Work sample, Interview, Offer, Hired, Not progressing, Withdrew." sqref="C10:C301">
      <formula1>"New,Screened,Phone screen,Work sample,Interview,Offer,Hired,Not progressing,Withdrew"</formula1>
    </dataValidation>
    <dataValidation type="list" allowBlank="1" showErrorMessage="1" errorStyle="stop" errorTitle="Choose from the list" error="Pick one of: New, Screened, Phone screen, Work sample, Interview, Offer, Hired, Not progressing, Withdrew." sqref="C2:C301">
      <formula1>"New,Screened,Phone screen,Work sample,Interview,Offer,Hired,Not progressing,Withdrew"</formula1>
    </dataValidation>
    <dataValidation type="date" operator="greaterThan" allowBlank="1" showErrorMessage="1" errorTitle="Enter a date" error="Enter a date, for example 2026-10-12." sqref="G10:G301">
      <formula1>36526</formula1>
    </dataValidation>
    <dataValidation type="date" operator="greaterThan" allowBlank="1" showErrorMessage="1" errorTitle="Enter a date" error="Enter a date, for example 2026-10-12." sqref="G2:G301">
      <formula1>36526</formula1>
    </dataValidation>
    <dataValidation type="list" allowBlank="1" showErrorMessage="1" errorStyle="stop" errorTitle="Choose from the list" error="Pick one of: Recommended, Possible, Requirements not met." sqref="I10:I301">
      <formula1>"Recommended,Possible,Requirements not met"</formula1>
    </dataValidation>
    <dataValidation type="list" allowBlank="1" showErrorMessage="1" errorStyle="stop" errorTitle="Choose from the list" error="Pick one of: Recommended, Possible, Requirements not met." sqref="I2:I301">
      <formula1>"Recommended,Possible,Requirements not met"</formula1>
    </dataValidation>
    <dataValidation type="date" operator="greaterThan" allowBlank="1" showErrorMessage="1" errorTitle="Enter a date" error="Enter a date, for example 2026-10-12." sqref="J10:J301">
      <formula1>36526</formula1>
    </dataValidation>
    <dataValidation type="date" operator="greaterThan" allowBlank="1" showErrorMessage="1" errorTitle="Enter a date" error="Enter a date, for example 2026-10-12." sqref="J2:J301">
      <formula1>36526</formula1>
    </dataValidation>
    <dataValidation type="list" allowBlank="1" errorStyle="stop" errorTitle="Choose from the list" error="Pick one of: Careers page, Job board, Referral, Email, Agency, Other." sqref="K10:K301">
      <formula1>"Careers page,Job board,Referral,Email,Agency,Other"</formula1>
    </dataValidation>
    <dataValidation type="list" allowBlank="1" errorStyle="stop" errorTitle="Choose from the list" error="Pick one of: Careers page, Job board, Referral, Email, Agency, Other." sqref="K2:K301">
      <formula1>"Careers page,Job board,Referral,Email,Agency,Other"</formula1>
    </dataValidation>
    <dataValidation type="date" operator="greaterThan" allowBlank="1" showErrorMessage="1" errorTitle="Enter a date" error="Enter a date, for example 2026-10-12." sqref="N10:N301">
      <formula1>36526</formula1>
    </dataValidation>
    <dataValidation type="date" operator="greaterThan" allowBlank="1" showErrorMessage="1" errorTitle="Enter a date" error="Enter a date, for example 2026-10-12." sqref="N2:N301">
      <formula1>36526</formula1>
    </dataValidation>
    <dataValidation type="date" operator="greaterThan" allowBlank="1" showErrorMessage="1" errorTitle="Enter a date" error="Enter a date, for example 2026-10-12." sqref="P10:P301">
      <formula1>36526</formula1>
    </dataValidation>
    <dataValidation type="date" operator="greaterThan" allowBlank="1" showErrorMessage="1" errorTitle="Enter a date" error="Enter a date, for example 2026-10-12." sqref="P2:P301">
      <formula1>36526</formula1>
    </dataValidation>
  </dataValidations>
  <pageMargins left="0.4" right="0.4" top="0.5" bottom="0.5" header="0.2" footer="0.2"/>
  <pageSetup orientation="landscape"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30"/>
  <sheetViews>
    <sheetView workbookViewId="0" showGridLines="0"/>
  </sheetViews>
  <sheetFormatPr defaultRowHeight="15" outlineLevelRow="0" outlineLevelCol="0" x14ac:dyDescent="55"/>
  <cols>
    <col min="1" max="1" width="38" customWidth="1"/>
    <col min="2" max="2" width="16" customWidth="1"/>
  </cols>
  <sheetData>
    <row r="1" ht="26" customHeight="1" spans="1:1" x14ac:dyDescent="0.25">
      <c r="A1" s="17" t="s">
        <v>91</v>
      </c>
    </row>
    <row r="2" spans="1:2" x14ac:dyDescent="0.25">
      <c r="A2" s="2" t="s">
        <v>92</v>
      </c>
      <c r="B2" s="3"/>
    </row>
    <row r="4" spans="1:2" x14ac:dyDescent="0.25">
      <c r="A4" s="18" t="s">
        <v>93</v>
      </c>
      <c r="B4" s="12"/>
    </row>
    <row r="6" spans="1:2" x14ac:dyDescent="0.25">
      <c r="A6" s="10" t="s">
        <v>47</v>
      </c>
      <c r="B6" s="10" t="s">
        <v>94</v>
      </c>
    </row>
    <row r="7" spans="1:2" x14ac:dyDescent="0.25">
      <c r="A7" s="19" t="s">
        <v>95</v>
      </c>
      <c r="B7" s="14">
        <f>IF($B$4="",COUNTIF(Applicants!C:C,"New"),COUNTIFS(Applicants!C:C,"New",Applicants!A:A,$B$4))</f>
        <v>0</v>
      </c>
    </row>
    <row r="8" spans="1:2" x14ac:dyDescent="0.25">
      <c r="A8" s="19" t="s">
        <v>79</v>
      </c>
      <c r="B8" s="14">
        <f>IF($B$4="",COUNTIF(Applicants!C:C,"Screened"),COUNTIFS(Applicants!C:C,"Screened",Applicants!A:A,$B$4))</f>
        <v>1</v>
      </c>
    </row>
    <row r="9" spans="1:2" x14ac:dyDescent="0.25">
      <c r="A9" s="19" t="s">
        <v>73</v>
      </c>
      <c r="B9" s="14">
        <f>IF($B$4="",COUNTIF(Applicants!C:C,"Phone screen"),COUNTIFS(Applicants!C:C,"Phone screen",Applicants!A:A,$B$4))</f>
        <v>1</v>
      </c>
    </row>
    <row r="10" spans="1:2" x14ac:dyDescent="0.25">
      <c r="A10" s="19" t="s">
        <v>96</v>
      </c>
      <c r="B10" s="14">
        <f>IF($B$4="",COUNTIF(Applicants!C:C,"Work sample"),COUNTIFS(Applicants!C:C,"Work sample",Applicants!A:A,$B$4))</f>
        <v>0</v>
      </c>
    </row>
    <row r="11" spans="1:2" x14ac:dyDescent="0.25">
      <c r="A11" s="19" t="s">
        <v>65</v>
      </c>
      <c r="B11" s="14">
        <f>IF($B$4="",COUNTIF(Applicants!C:C,"Interview"),COUNTIFS(Applicants!C:C,"Interview",Applicants!A:A,$B$4))</f>
        <v>1</v>
      </c>
    </row>
    <row r="12" spans="1:2" x14ac:dyDescent="0.25">
      <c r="A12" s="19" t="s">
        <v>97</v>
      </c>
      <c r="B12" s="14">
        <f>IF($B$4="",COUNTIF(Applicants!C:C,"Offer"),COUNTIFS(Applicants!C:C,"Offer",Applicants!A:A,$B$4))</f>
        <v>0</v>
      </c>
    </row>
    <row r="13" spans="1:2" x14ac:dyDescent="0.25">
      <c r="A13" s="19" t="s">
        <v>98</v>
      </c>
      <c r="B13" s="14">
        <f>IF($B$4="",COUNTIF(Applicants!C:C,"Hired"),COUNTIFS(Applicants!C:C,"Hired",Applicants!A:A,$B$4))</f>
        <v>0</v>
      </c>
    </row>
    <row r="14" spans="1:2" x14ac:dyDescent="0.25">
      <c r="A14" s="19" t="s">
        <v>87</v>
      </c>
      <c r="B14" s="14">
        <f>IF($B$4="",COUNTIF(Applicants!C:C,"Not progressing"),COUNTIFS(Applicants!C:C,"Not progressing",Applicants!A:A,$B$4))</f>
        <v>1</v>
      </c>
    </row>
    <row r="15" spans="1:2" x14ac:dyDescent="0.25">
      <c r="A15" s="19" t="s">
        <v>99</v>
      </c>
      <c r="B15" s="14">
        <f>IF($B$4="",COUNTIF(Applicants!C:C,"Withdrew"),COUNTIFS(Applicants!C:C,"Withdrew",Applicants!A:A,$B$4))</f>
        <v>0</v>
      </c>
    </row>
    <row r="17" spans="1:2" x14ac:dyDescent="0.25">
      <c r="A17" s="10" t="s">
        <v>53</v>
      </c>
      <c r="B17" s="10" t="s">
        <v>94</v>
      </c>
    </row>
    <row r="18" spans="1:2" x14ac:dyDescent="0.25">
      <c r="A18" s="19" t="s">
        <v>68</v>
      </c>
      <c r="B18" s="14">
        <f>IF($B$4="",COUNTIF(Applicants!I:I,"Recommended"),COUNTIFS(Applicants!I:I,"Recommended",Applicants!A:A,$B$4))</f>
        <v>2</v>
      </c>
    </row>
    <row r="19" spans="1:2" x14ac:dyDescent="0.25">
      <c r="A19" s="19" t="s">
        <v>82</v>
      </c>
      <c r="B19" s="14">
        <f>IF($B$4="",COUNTIF(Applicants!I:I,"Possible"),COUNTIFS(Applicants!I:I,"Possible",Applicants!A:A,$B$4))</f>
        <v>1</v>
      </c>
    </row>
    <row r="20" spans="1:2" x14ac:dyDescent="0.25">
      <c r="A20" s="19" t="s">
        <v>88</v>
      </c>
      <c r="B20" s="14">
        <f>IF($B$4="",COUNTIF(Applicants!I:I,"Requirements not met"),COUNTIFS(Applicants!I:I,"Requirements not met",Applicants!A:A,$B$4))</f>
        <v>1</v>
      </c>
    </row>
    <row r="22" spans="1:2" x14ac:dyDescent="0.25">
      <c r="A22" s="10" t="s">
        <v>100</v>
      </c>
      <c r="B22" s="10" t="s">
        <v>94</v>
      </c>
    </row>
    <row r="23" spans="1:2" x14ac:dyDescent="0.25">
      <c r="A23" s="19" t="s">
        <v>101</v>
      </c>
      <c r="B23" s="14">
        <f>IF($B$4="",COUNTIF(Applicants!D:D,"Next step overdue"),COUNTIFS(Applicants!D:D,"Next step overdue",Applicants!A:A,$B$4))</f>
        <v>0</v>
      </c>
    </row>
    <row r="24" spans="1:2" x14ac:dyDescent="0.25">
      <c r="A24" s="19" t="s">
        <v>102</v>
      </c>
      <c r="B24" s="14">
        <f>IF($B$4="",COUNTIF(Applicants!D:D,"No next step date"),COUNTIFS(Applicants!D:D,"No next step date",Applicants!A:A,$B$4))</f>
        <v>0</v>
      </c>
    </row>
    <row r="25" spans="1:2" x14ac:dyDescent="0.25">
      <c r="A25" s="19" t="s">
        <v>103</v>
      </c>
      <c r="B25" s="14">
        <f>IF($B$4="",COUNTIF(Applicants!D:D,"Decision notice overdue"),COUNTIFS(Applicants!D:D,"Decision notice overdue",Applicants!A:A,$B$4))</f>
        <v>0</v>
      </c>
    </row>
    <row r="26" spans="1:2" x14ac:dyDescent="0.25">
      <c r="A26" s="19" t="s">
        <v>104</v>
      </c>
      <c r="B26" s="14">
        <f>IF($B$4="",COUNTIF(Applicants!D:D,"Decision notice due within 7 days"),COUNTIFS(Applicants!D:D,"Decision notice due within 7 days",Applicants!A:A,$B$4))</f>
        <v>0</v>
      </c>
    </row>
    <row r="27" spans="1:2" x14ac:dyDescent="0.25">
      <c r="A27" s="19" t="s">
        <v>105</v>
      </c>
      <c r="B27" s="14">
        <f>IF($B$4="",COUNTIF(Applicants!D:D,"Send the outcome"),COUNTIFS(Applicants!D:D,"Send the outcome",Applicants!A:A,$B$4))</f>
        <v>0</v>
      </c>
    </row>
    <row r="28" spans="1:2" x14ac:dyDescent="0.25">
      <c r="A28" s="19" t="s">
        <v>106</v>
      </c>
      <c r="B28" s="14">
        <f>IF($B$4="",COUNTIF(Applicants!D:D,"Open longer than your limit"),COUNTIFS(Applicants!D:D,"Open longer than your limit",Applicants!A:A,$B$4))</f>
        <v>0</v>
      </c>
    </row>
    <row r="29" spans="1:2" x14ac:dyDescent="0.25">
      <c r="A29" s="19" t="s">
        <v>107</v>
      </c>
      <c r="B29" s="14">
        <f>IF($B$4="",COUNTIF(Applicants!D:D,"Past keep-until: delete"),COUNTIFS(Applicants!D:D,"Past keep-until: delete",Applicants!A:A,$B$4))</f>
        <v>0</v>
      </c>
    </row>
    <row r="30" spans="1:2" x14ac:dyDescent="0.25">
      <c r="A30" s="18" t="s">
        <v>108</v>
      </c>
      <c r="B30" s="20">
        <f>SUM(B23:B29)</f>
        <v>0</v>
      </c>
    </row>
  </sheetData>
  <pageMargins left="0.4" right="0.4" top="0.5" bottom="0.5" header="0.2" footer="0.2"/>
  <pageSetup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Start here</vt:lpstr>
      <vt:lpstr>Applicants</vt:lpstr>
      <vt:lpstr>Pipeline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SortTheStack</dc:creator>
  <dc:title>Applicant tracker</dc:title>
  <dc:subject/>
  <dc:description/>
  <cp:keywords/>
  <cp:category/>
  <cp:lastModifiedBy>Unknown</cp:lastModifiedBy>
  <dcterms:created xsi:type="dcterms:W3CDTF">2026-10-12T00:00:00Z</dcterms:created>
  <dcterms:modified xsi:type="dcterms:W3CDTF">2026-10-12T00:00:00Z</dcterms:modified>
</cp:coreProperties>
</file>