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Cost of one search" state="visible" r:id="rId5"/>
    <sheet sheetId="3" name="Hires" state="visible" r:id="rId6"/>
    <sheet sheetId="4" name="Summary" state="visible" r:id="rId7"/>
  </sheets>
  <definedNames>
    <definedName name="_xlnm.Print_Titles" localSheetId="2">'Hires'!$1:$2</definedName>
  </definedNames>
  <calcPr calcId="171027" fullCalcOnLoad="1"/>
</workbook>
</file>

<file path=xl/sharedStrings.xml><?xml version="1.0" encoding="utf-8"?>
<sst xmlns="http://schemas.openxmlformats.org/spreadsheetml/2006/main" count="133" uniqueCount="116">
  <si>
    <t>Hiring metrics</t>
  </si>
  <si>
    <t>A free calculator from SortTheStack. The method is explained at sortthestack.com/blog/hiring-metrics</t>
  </si>
  <si>
    <t>Three numbers tell you most of what you need to know about how you hire: what each hire cost, including your own time; how long it took; and whether the person turned out to be the right choice.</t>
  </si>
  <si>
    <t>Setting</t>
  </si>
  <si>
    <t>Value of an hour of your team's time</t>
  </si>
  <si>
    <t>120 is the fictional example's figure. Use a salary converted to an hourly rate, or what you'd bill a client for the same hour. Pick one and use it every time.</t>
  </si>
  <si>
    <t>How to use it</t>
  </si>
  <si>
    <t>1.  Set the value of an hour, above.</t>
  </si>
  <si>
    <t>2.  Delete the examples: row 3 of the Hires sheet, and the figures on Cost of one search. They are the fictional worked example from the article.</t>
  </si>
  <si>
    <t>3.  For each search, add up what you spent and the hours your team spent on the Cost of one search sheet, then copy its two totals into the Hires sheet.</t>
  </si>
  <si>
    <t>4.  Give each person hired a row on the Hires sheet. If one search filled two seats, give each hire a row, enter the full costs and hours on both, and set Hires from this search to 2: the cost is shared between them.</t>
  </si>
  <si>
    <t>5.  Enter four dates: job opened, successful applicant applied, offer accepted, start date.</t>
  </si>
  <si>
    <t>6.  When a 90-day or 6-month check is due, its "Still employed" cell turns yellow. Fill in the quality columns then: still employed, a 1–5 rating against the same requirements you hired on, and whether you would hire them again.</t>
  </si>
  <si>
    <t>7.  Read the Summary sheet once you have five or ten hires.</t>
  </si>
  <si>
    <t>The definitions</t>
  </si>
  <si>
    <t>•  Cost per hire = (external costs + hours spent × value of an hour) ÷ number of hires.</t>
  </si>
  <si>
    <t>•  External costs are money paid to someone else: job boards and ads, agency fees, software, background checks, travel, relocation, referral bonuses.</t>
  </si>
  <si>
    <t>•  Time to fill: from opening the job to an accepted offer, in calendar days. How long the seat was empty.</t>
  </si>
  <si>
    <t>•  Time to hire: from when the successful applicant applied to an accepted offer, in calendar days. How long a good applicant waited for you.</t>
  </si>
  <si>
    <t>•  Quality of hire has no standard formula. These three checks are a simple version: still in the job at 90 days and 6 months, a rating against the requirements you hired on, and whether you would hire them again.</t>
  </si>
  <si>
    <t>Reading the results</t>
  </si>
  <si>
    <t>•  Small numbers mislead. Three hires that did not work out could be chance. Look for patterns over several hires, and treat any single result as a question, not an answer.</t>
  </si>
  <si>
    <t>•  Compare with your own previous hires, not with published benchmarks from organisations whose jobs and volumes may look nothing like yours.</t>
  </si>
  <si>
    <t>•  Compare the 6-month rating with the interview average, the source and the screening outcome. That is how you learn which parts of your process predict success in your own jobs.</t>
  </si>
  <si>
    <t>•  We could not trace the often-quoted "a bad hire costs 30% of salary" to any Department of Labor publication. Estimate your own: the cost of the repeated search, plus work lost or redone, plus the time spent managing the problem.</t>
  </si>
  <si>
    <t>Cost of one search</t>
  </si>
  <si>
    <t>Add up one search, then copy the two totals into the Hires sheet.</t>
  </si>
  <si>
    <t>Role</t>
  </si>
  <si>
    <t>Senior Accountant (fictional example)</t>
  </si>
  <si>
    <t>Hires from this search</t>
  </si>
  <si>
    <t>External costs</t>
  </si>
  <si>
    <t>Amount</t>
  </si>
  <si>
    <t>Notes</t>
  </si>
  <si>
    <t>Job boards and ads</t>
  </si>
  <si>
    <t>Agency fees</t>
  </si>
  <si>
    <t>Screening or other software</t>
  </si>
  <si>
    <t>One job</t>
  </si>
  <si>
    <t>Background and reference checks</t>
  </si>
  <si>
    <t>Travel and relocation</t>
  </si>
  <si>
    <t>Referral bonuses</t>
  </si>
  <si>
    <t>Other</t>
  </si>
  <si>
    <t>Total external costs</t>
  </si>
  <si>
    <t>Your team's time</t>
  </si>
  <si>
    <t>Hours</t>
  </si>
  <si>
    <t>Writing the posting and requirements</t>
  </si>
  <si>
    <t>Screening applications</t>
  </si>
  <si>
    <t>Phone screens</t>
  </si>
  <si>
    <t>8 × 20 minutes</t>
  </si>
  <si>
    <t>Interviews and work samples</t>
  </si>
  <si>
    <t>3 finalists, 2 people</t>
  </si>
  <si>
    <t>Decision, references and offer</t>
  </si>
  <si>
    <t>Total hours</t>
  </si>
  <si>
    <t>Value of an hour (set on Start here)</t>
  </si>
  <si>
    <t>Cost of the time</t>
  </si>
  <si>
    <t>Result</t>
  </si>
  <si>
    <t/>
  </si>
  <si>
    <t>Total cost</t>
  </si>
  <si>
    <t>Cost per hire</t>
  </si>
  <si>
    <t>Share of the cost that was your team's time</t>
  </si>
  <si>
    <t>The hire</t>
  </si>
  <si>
    <t>Cost</t>
  </si>
  <si>
    <t>Time</t>
  </si>
  <si>
    <t>Quality: fill in at 90 days and 6 months</t>
  </si>
  <si>
    <t>Person hired</t>
  </si>
  <si>
    <t>Source of hire</t>
  </si>
  <si>
    <t>Screening outcome</t>
  </si>
  <si>
    <t>Interview or matrix average (1–5)</t>
  </si>
  <si>
    <t>Hours your team spent</t>
  </si>
  <si>
    <t>Total cost (calculated)</t>
  </si>
  <si>
    <t>Cost per hire (calculated)</t>
  </si>
  <si>
    <t>Share that was time (calculated)</t>
  </si>
  <si>
    <t>Job opened</t>
  </si>
  <si>
    <t>Successful applicant applied</t>
  </si>
  <si>
    <t>Offer accepted</t>
  </si>
  <si>
    <t>Start date</t>
  </si>
  <si>
    <t>Time to fill, days (calculated)</t>
  </si>
  <si>
    <t>Time to hire, days (calculated)</t>
  </si>
  <si>
    <t>90-day check due (calculated)</t>
  </si>
  <si>
    <t>Still employed at 90 days?</t>
  </si>
  <si>
    <t>Rating at 90 days (1–5)</t>
  </si>
  <si>
    <t>6-month check due (calculated)</t>
  </si>
  <si>
    <t>Still employed at 6 months?</t>
  </si>
  <si>
    <t>Rating at 6 months (1–5)</t>
  </si>
  <si>
    <t>Hire again?</t>
  </si>
  <si>
    <t>Senior Accountant</t>
  </si>
  <si>
    <t>Example hire (fictional)</t>
  </si>
  <si>
    <t>Job board</t>
  </si>
  <si>
    <t>Recommended</t>
  </si>
  <si>
    <t>Example (fictional): the worked example in the article. Delete this row.</t>
  </si>
  <si>
    <t>Summary</t>
  </si>
  <si>
    <t>Calculated from the Hires sheet. With only a few hires, treat these as questions, not answers.</t>
  </si>
  <si>
    <t>Cost and time</t>
  </si>
  <si>
    <t>Hires logged</t>
  </si>
  <si>
    <t>Median cost per hire</t>
  </si>
  <si>
    <t>Average cost per hire</t>
  </si>
  <si>
    <t>Average share that was your team's time</t>
  </si>
  <si>
    <t>Median time to fill (days)</t>
  </si>
  <si>
    <t>Median time to hire (days)</t>
  </si>
  <si>
    <t>Quality</t>
  </si>
  <si>
    <t>90-day checks recorded</t>
  </si>
  <si>
    <t>Still employed at 90 days</t>
  </si>
  <si>
    <t>6-month checks recorded</t>
  </si>
  <si>
    <t>Still employed at 6 months</t>
  </si>
  <si>
    <t>Average rating at 6 months</t>
  </si>
  <si>
    <t>Would hire again: Yes</t>
  </si>
  <si>
    <t>Would hire again: Probably</t>
  </si>
  <si>
    <t>Would hire again: No</t>
  </si>
  <si>
    <t>By source of hire</t>
  </si>
  <si>
    <t>Hires</t>
  </si>
  <si>
    <t>6-month checks</t>
  </si>
  <si>
    <t>Careers page</t>
  </si>
  <si>
    <t>Referral</t>
  </si>
  <si>
    <t>Agency</t>
  </si>
  <si>
    <t>By screening outcome</t>
  </si>
  <si>
    <t>Possible</t>
  </si>
  <si>
    <t>Requirements not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</si>
</sst>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8" x14ac:knownFonts="1">
    <font>
      <color theme="1"/>
      <family val="2"/>
      <scheme val="minor"/>
      <sz val="11"/>
      <name val="Calibri"/>
    </font>
    <font>
      <b/>
      <color rgb="FF171717"/>
      <sz val="18"/>
      <name val="Arial"/>
    </font>
    <font>
      <color rgb="FF5F6368"/>
      <sz val="10"/>
      <name val="Arial"/>
    </font>
    <font>
      <color rgb="FF171717"/>
      <sz val="10"/>
      <name val="Arial"/>
    </font>
    <font>
      <b/>
      <color rgb="FF171717"/>
      <sz val="12"/>
      <name val="Arial"/>
    </font>
    <font>
      <b/>
      <color rgb="FF171717"/>
      <sz val="10"/>
      <name val="Arial"/>
    </font>
    <font>
      <b/>
      <color rgb="FF171717"/>
      <sz val="16"/>
      <name val="Arial"/>
    </font>
    <font>
      <b/>
      <color rgb="FFF8F6F2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71717"/>
      </patternFill>
    </fill>
    <fill>
      <patternFill patternType="solid">
        <fgColor rgb="FFF1EEE9"/>
      </patternFill>
    </fill>
    <fill>
      <patternFill patternType="solid">
        <fgColor rgb="FF5F6368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5A36"/>
      </bottom>
      <diagonal/>
    </border>
    <border>
      <left style="medium">
        <color rgb="FF171717"/>
      </left>
      <right style="medium">
        <color rgb="FF171717"/>
      </right>
      <top style="medium">
        <color rgb="FF171717"/>
      </top>
      <bottom style="medium">
        <color rgb="FF171717"/>
      </bottom>
      <diagonal/>
    </border>
    <border>
      <left/>
      <right/>
      <top/>
      <bottom style="thin">
        <color rgb="FFDCD6CC"/>
      </bottom>
      <diagonal/>
    </border>
    <border>
      <left style="thin">
        <color rgb="FFDCD6CC"/>
      </left>
      <right style="thin">
        <color rgb="FFDCD6CC"/>
      </right>
      <top style="thin">
        <color rgb="FFDCD6CC"/>
      </top>
      <bottom style="thin">
        <color rgb="FFDCD6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top" wrapText="1" indent="1"/>
    </xf>
    <xf numFmtId="0" fontId="6" fillId="0" borderId="0" xfId="0" applyFont="1"/>
    <xf numFmtId="0" fontId="5" fillId="0" borderId="3" xfId="0" applyFont="1" applyBorder="1"/>
    <xf numFmtId="0" fontId="3" fillId="2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center" wrapText="1"/>
    </xf>
    <xf numFmtId="0" fontId="3" fillId="0" borderId="3" xfId="0" applyFont="1" applyBorder="1"/>
    <xf numFmtId="3" fontId="3" fillId="2" borderId="4" xfId="0" applyNumberFormat="1" applyFont="1" applyFill="1" applyBorder="1" applyAlignment="1">
      <alignment vertical="top" wrapText="1"/>
    </xf>
    <xf numFmtId="3" fontId="3" fillId="4" borderId="4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 wrapText="1"/>
    </xf>
    <xf numFmtId="164" fontId="3" fillId="4" borderId="4" xfId="0" applyNumberFormat="1" applyFont="1" applyFill="1" applyBorder="1" applyAlignment="1">
      <alignment vertical="top"/>
    </xf>
    <xf numFmtId="0" fontId="7" fillId="5" borderId="4" xfId="0" applyFont="1" applyFill="1" applyBorder="1" applyAlignment="1">
      <alignment vertical="center" wrapText="1"/>
    </xf>
    <xf numFmtId="3" fontId="5" fillId="4" borderId="4" xfId="0" applyNumberFormat="1" applyFont="1" applyFill="1" applyBorder="1" applyAlignment="1">
      <alignment vertical="top"/>
    </xf>
    <xf numFmtId="9" fontId="3" fillId="4" borderId="4" xfId="0" applyNumberFormat="1" applyFont="1" applyFill="1" applyBorder="1" applyAlignment="1">
      <alignment vertical="top"/>
    </xf>
    <xf numFmtId="0" fontId="5" fillId="0" borderId="1" xfId="0" applyFont="1" applyBorder="1"/>
    <xf numFmtId="165" fontId="3" fillId="2" borderId="4" xfId="0" applyNumberFormat="1" applyFont="1" applyFill="1" applyBorder="1" applyAlignment="1">
      <alignment vertical="top" wrapText="1"/>
    </xf>
    <xf numFmtId="1" fontId="3" fillId="4" borderId="4" xfId="0" applyNumberFormat="1" applyFont="1" applyFill="1" applyBorder="1" applyAlignment="1">
      <alignment vertical="top"/>
    </xf>
    <xf numFmtId="165" fontId="3" fillId="4" borderId="4" xfId="0" applyNumberFormat="1" applyFont="1" applyFill="1" applyBorder="1" applyAlignment="1">
      <alignment vertical="top"/>
    </xf>
  </cellXfs>
  <cellStyles count="1">
    <cellStyle name="Normal" xfId="0" builtinId="0"/>
  </cellStyles>
  <dxfs count="2">
    <dxf>
      <fill>
        <patternFill patternType="solid">
          <bgColor rgb="FFFFF1C2"/>
        </patternFill>
      </fill>
    </dxf>
    <dxf>
      <fill>
        <patternFill patternType="solid">
          <bgColor rgb="FFFFF1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58" customWidth="1"/>
    <col min="3" max="3" width="14" customWidth="1"/>
    <col min="4" max="4" width="52" customWidth="1"/>
  </cols>
  <sheetData>
    <row r="1" ht="30" customHeight="1" spans="2:2" x14ac:dyDescent="0.25">
      <c r="B1" s="1" t="s">
        <v>0</v>
      </c>
    </row>
    <row r="2" spans="2:4" x14ac:dyDescent="0.25">
      <c r="B2" s="2" t="s">
        <v>1</v>
      </c>
      <c r="C2" s="3"/>
      <c r="D2" s="3"/>
    </row>
    <row r="4" ht="30" customHeight="1" spans="2:4" x14ac:dyDescent="0.25">
      <c r="B4" s="4" t="s">
        <v>2</v>
      </c>
      <c r="C4" s="4"/>
      <c r="D4" s="4"/>
    </row>
    <row r="6" ht="16.5" customHeight="1" spans="2:4" x14ac:dyDescent="0.25">
      <c r="B6" s="5" t="s">
        <v>3</v>
      </c>
      <c r="C6" s="5"/>
      <c r="D6" s="5"/>
    </row>
    <row r="7" ht="46.5" customHeight="1" spans="2:4" x14ac:dyDescent="0.25">
      <c r="B7" s="6" t="s">
        <v>4</v>
      </c>
      <c r="C7" s="7">
        <v>120</v>
      </c>
      <c r="D7" s="8" t="s">
        <v>5</v>
      </c>
    </row>
    <row r="9" ht="16.5" customHeight="1" spans="2:4" x14ac:dyDescent="0.25">
      <c r="B9" s="5" t="s">
        <v>6</v>
      </c>
      <c r="C9" s="5"/>
      <c r="D9" s="5"/>
    </row>
    <row r="10" ht="16.5" customHeight="1" spans="2:4" x14ac:dyDescent="0.25">
      <c r="B10" s="9" t="s">
        <v>7</v>
      </c>
      <c r="C10" s="9"/>
      <c r="D10" s="9"/>
    </row>
    <row r="11" ht="30" customHeight="1" spans="2:4" x14ac:dyDescent="0.25">
      <c r="B11" s="9" t="s">
        <v>8</v>
      </c>
      <c r="C11" s="9"/>
      <c r="D11" s="9"/>
    </row>
    <row r="12" ht="30" customHeight="1" spans="2:4" x14ac:dyDescent="0.25">
      <c r="B12" s="9" t="s">
        <v>9</v>
      </c>
      <c r="C12" s="9"/>
      <c r="D12" s="9"/>
    </row>
    <row r="13" ht="30" customHeight="1" spans="2:4" x14ac:dyDescent="0.25">
      <c r="B13" s="9" t="s">
        <v>10</v>
      </c>
      <c r="C13" s="9"/>
      <c r="D13" s="9"/>
    </row>
    <row r="14" ht="16.5" customHeight="1" spans="2:4" x14ac:dyDescent="0.25">
      <c r="B14" s="9" t="s">
        <v>11</v>
      </c>
      <c r="C14" s="9"/>
      <c r="D14" s="9"/>
    </row>
    <row r="15" ht="30" customHeight="1" spans="2:4" x14ac:dyDescent="0.25">
      <c r="B15" s="9" t="s">
        <v>12</v>
      </c>
      <c r="C15" s="9"/>
      <c r="D15" s="9"/>
    </row>
    <row r="16" ht="16.5" customHeight="1" spans="2:4" x14ac:dyDescent="0.25">
      <c r="B16" s="9" t="s">
        <v>13</v>
      </c>
      <c r="C16" s="9"/>
      <c r="D16" s="9"/>
    </row>
    <row r="18" ht="16.5" customHeight="1" spans="2:4" x14ac:dyDescent="0.25">
      <c r="B18" s="5" t="s">
        <v>14</v>
      </c>
      <c r="C18" s="5"/>
      <c r="D18" s="5"/>
    </row>
    <row r="19" ht="16.5" customHeight="1" spans="2:4" x14ac:dyDescent="0.25">
      <c r="B19" s="9" t="s">
        <v>15</v>
      </c>
      <c r="C19" s="9"/>
      <c r="D19" s="9"/>
    </row>
    <row r="20" ht="30" customHeight="1" spans="2:4" x14ac:dyDescent="0.25">
      <c r="B20" s="9" t="s">
        <v>16</v>
      </c>
      <c r="C20" s="9"/>
      <c r="D20" s="9"/>
    </row>
    <row r="21" ht="16.5" customHeight="1" spans="2:4" x14ac:dyDescent="0.25">
      <c r="B21" s="9" t="s">
        <v>17</v>
      </c>
      <c r="C21" s="9"/>
      <c r="D21" s="9"/>
    </row>
    <row r="22" ht="30" customHeight="1" spans="2:4" x14ac:dyDescent="0.25">
      <c r="B22" s="9" t="s">
        <v>18</v>
      </c>
      <c r="C22" s="9"/>
      <c r="D22" s="9"/>
    </row>
    <row r="23" ht="30" customHeight="1" spans="2:4" x14ac:dyDescent="0.25">
      <c r="B23" s="9" t="s">
        <v>19</v>
      </c>
      <c r="C23" s="9"/>
      <c r="D23" s="9"/>
    </row>
    <row r="25" ht="16.5" customHeight="1" spans="2:4" x14ac:dyDescent="0.25">
      <c r="B25" s="5" t="s">
        <v>20</v>
      </c>
      <c r="C25" s="5"/>
      <c r="D25" s="5"/>
    </row>
    <row r="26" ht="30" customHeight="1" spans="2:4" x14ac:dyDescent="0.25">
      <c r="B26" s="9" t="s">
        <v>21</v>
      </c>
      <c r="C26" s="9"/>
      <c r="D26" s="9"/>
    </row>
    <row r="27" ht="30" customHeight="1" spans="2:4" x14ac:dyDescent="0.25">
      <c r="B27" s="9" t="s">
        <v>22</v>
      </c>
      <c r="C27" s="9"/>
      <c r="D27" s="9"/>
    </row>
    <row r="28" ht="30" customHeight="1" spans="2:4" x14ac:dyDescent="0.25">
      <c r="B28" s="9" t="s">
        <v>23</v>
      </c>
      <c r="C28" s="9"/>
      <c r="D28" s="9"/>
    </row>
    <row r="29" ht="30" customHeight="1" spans="2:4" x14ac:dyDescent="0.25">
      <c r="B29" s="9" t="s">
        <v>24</v>
      </c>
      <c r="C29" s="9"/>
      <c r="D29" s="9"/>
    </row>
  </sheetData>
  <mergeCells count="21">
    <mergeCell ref="B4:D4"/>
    <mergeCell ref="B6:D6"/>
    <mergeCell ref="B9:D9"/>
    <mergeCell ref="B10:D10"/>
    <mergeCell ref="B11:D11"/>
    <mergeCell ref="B12:D12"/>
    <mergeCell ref="B13:D13"/>
    <mergeCell ref="B14:D14"/>
    <mergeCell ref="B15:D15"/>
    <mergeCell ref="B16:D16"/>
    <mergeCell ref="B18:D18"/>
    <mergeCell ref="B19:D19"/>
    <mergeCell ref="B20:D20"/>
    <mergeCell ref="B21:D21"/>
    <mergeCell ref="B22:D22"/>
    <mergeCell ref="B23:D23"/>
    <mergeCell ref="B25:D25"/>
    <mergeCell ref="B26:D26"/>
    <mergeCell ref="B27:D27"/>
    <mergeCell ref="B28:D28"/>
    <mergeCell ref="B29:D29"/>
  </mergeCells>
  <dataValidations count="1">
    <dataValidation type="decimal" allowBlank="1" showErrorMessage="1" errorTitle="Check the number" error="Enter a number from 0 to 100000." sqref="C7">
      <formula1>0</formula1>
      <formula2>100000</formula2>
    </dataValidation>
  </dataValidations>
  <pageMargins left="0.4" right="0.4" top="0.5" bottom="0.5" header="0.2" footer="0.2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4" customWidth="1"/>
    <col min="3" max="3" width="40" customWidth="1"/>
  </cols>
  <sheetData>
    <row r="1" ht="26" customHeight="1" spans="1:1" x14ac:dyDescent="0.25">
      <c r="A1" s="10" t="s">
        <v>25</v>
      </c>
    </row>
    <row r="2" spans="1:3" x14ac:dyDescent="0.25">
      <c r="A2" s="2" t="s">
        <v>26</v>
      </c>
      <c r="B2" s="3"/>
      <c r="C2" s="3"/>
    </row>
    <row r="4" spans="1:3" x14ac:dyDescent="0.25">
      <c r="A4" s="11" t="s">
        <v>27</v>
      </c>
      <c r="B4" s="12" t="s">
        <v>28</v>
      </c>
      <c r="C4" s="12"/>
    </row>
    <row r="5" spans="1:2" x14ac:dyDescent="0.25">
      <c r="A5" s="11" t="s">
        <v>29</v>
      </c>
      <c r="B5" s="12">
        <v>1</v>
      </c>
    </row>
    <row r="7" spans="1:3" x14ac:dyDescent="0.25">
      <c r="A7" s="13" t="s">
        <v>30</v>
      </c>
      <c r="B7" s="13" t="s">
        <v>31</v>
      </c>
      <c r="C7" s="13" t="s">
        <v>32</v>
      </c>
    </row>
    <row r="8" spans="1:3" x14ac:dyDescent="0.25">
      <c r="A8" s="14" t="s">
        <v>33</v>
      </c>
      <c r="B8" s="15">
        <v>450</v>
      </c>
      <c r="C8" s="12"/>
    </row>
    <row r="9" spans="1:3" x14ac:dyDescent="0.25">
      <c r="A9" s="14" t="s">
        <v>34</v>
      </c>
      <c r="B9" s="15"/>
      <c r="C9" s="12"/>
    </row>
    <row r="10" spans="1:3" x14ac:dyDescent="0.25">
      <c r="A10" s="14" t="s">
        <v>35</v>
      </c>
      <c r="B10" s="15">
        <v>149</v>
      </c>
      <c r="C10" s="12" t="s">
        <v>36</v>
      </c>
    </row>
    <row r="11" spans="1:3" x14ac:dyDescent="0.25">
      <c r="A11" s="14" t="s">
        <v>37</v>
      </c>
      <c r="B11" s="15">
        <v>60</v>
      </c>
      <c r="C11" s="12"/>
    </row>
    <row r="12" spans="1:3" x14ac:dyDescent="0.25">
      <c r="A12" s="14" t="s">
        <v>38</v>
      </c>
      <c r="B12" s="15"/>
      <c r="C12" s="12"/>
    </row>
    <row r="13" spans="1:3" x14ac:dyDescent="0.25">
      <c r="A13" s="14" t="s">
        <v>39</v>
      </c>
      <c r="B13" s="15"/>
      <c r="C13" s="12"/>
    </row>
    <row r="14" spans="1:3" x14ac:dyDescent="0.25">
      <c r="A14" s="14" t="s">
        <v>40</v>
      </c>
      <c r="B14" s="15"/>
      <c r="C14" s="12"/>
    </row>
    <row r="15" spans="1:2" x14ac:dyDescent="0.25">
      <c r="A15" s="11" t="s">
        <v>41</v>
      </c>
      <c r="B15" s="16">
        <f>SUM(B8:B14)</f>
        <v>659</v>
      </c>
    </row>
    <row r="17" spans="1:3" x14ac:dyDescent="0.25">
      <c r="A17" s="13" t="s">
        <v>42</v>
      </c>
      <c r="B17" s="13" t="s">
        <v>43</v>
      </c>
      <c r="C17" s="13" t="s">
        <v>32</v>
      </c>
    </row>
    <row r="18" spans="1:3" x14ac:dyDescent="0.25">
      <c r="A18" s="14" t="s">
        <v>44</v>
      </c>
      <c r="B18" s="17">
        <v>3</v>
      </c>
      <c r="C18" s="12"/>
    </row>
    <row r="19" spans="1:3" x14ac:dyDescent="0.25">
      <c r="A19" s="14" t="s">
        <v>45</v>
      </c>
      <c r="B19" s="17">
        <v>4</v>
      </c>
      <c r="C19" s="12"/>
    </row>
    <row r="20" spans="1:3" x14ac:dyDescent="0.25">
      <c r="A20" s="14" t="s">
        <v>46</v>
      </c>
      <c r="B20" s="17">
        <v>3</v>
      </c>
      <c r="C20" s="12" t="s">
        <v>47</v>
      </c>
    </row>
    <row r="21" spans="1:3" x14ac:dyDescent="0.25">
      <c r="A21" s="14" t="s">
        <v>48</v>
      </c>
      <c r="B21" s="17">
        <v>9</v>
      </c>
      <c r="C21" s="12" t="s">
        <v>49</v>
      </c>
    </row>
    <row r="22" spans="1:3" x14ac:dyDescent="0.25">
      <c r="A22" s="14" t="s">
        <v>50</v>
      </c>
      <c r="B22" s="17">
        <v>3</v>
      </c>
      <c r="C22" s="12"/>
    </row>
    <row r="23" spans="1:3" x14ac:dyDescent="0.25">
      <c r="A23" s="14" t="s">
        <v>40</v>
      </c>
      <c r="B23" s="17"/>
      <c r="C23" s="12"/>
    </row>
    <row r="24" spans="1:2" x14ac:dyDescent="0.25">
      <c r="A24" s="11" t="s">
        <v>51</v>
      </c>
      <c r="B24" s="18">
        <f>SUM(B18:B23)</f>
        <v>22</v>
      </c>
    </row>
    <row r="25" spans="1:2" x14ac:dyDescent="0.25">
      <c r="A25" s="14" t="s">
        <v>52</v>
      </c>
      <c r="B25" s="16">
        <f>'Start here'!$C$7</f>
        <v>120</v>
      </c>
    </row>
    <row r="26" spans="1:2" x14ac:dyDescent="0.25">
      <c r="A26" s="14" t="s">
        <v>53</v>
      </c>
      <c r="B26" s="16">
        <f>B24*B25</f>
        <v>2640</v>
      </c>
    </row>
    <row r="28" spans="1:2" x14ac:dyDescent="0.25">
      <c r="A28" s="13" t="s">
        <v>54</v>
      </c>
      <c r="B28" s="19" t="s">
        <v>55</v>
      </c>
    </row>
    <row r="29" spans="1:2" x14ac:dyDescent="0.25">
      <c r="A29" s="11" t="s">
        <v>56</v>
      </c>
      <c r="B29" s="16">
        <f>B15+B26</f>
        <v>3299</v>
      </c>
    </row>
    <row r="30" spans="1:2" x14ac:dyDescent="0.25">
      <c r="A30" s="11" t="s">
        <v>57</v>
      </c>
      <c r="B30" s="20">
        <f>IF(N(B5)=0,"",ROUND(B29/B5,0))</f>
        <v>3299</v>
      </c>
    </row>
    <row r="31" spans="1:2" x14ac:dyDescent="0.25">
      <c r="A31" s="14" t="s">
        <v>58</v>
      </c>
      <c r="B31" s="21">
        <f>IF(N(B29)=0,"",B26/B29)</f>
        <v>0.8002424977265838</v>
      </c>
    </row>
  </sheetData>
  <mergeCells count="1">
    <mergeCell ref="B4:C4"/>
  </mergeCells>
  <dataValidations count="4">
    <dataValidation type="decimal" allowBlank="1" showErrorMessage="1" errorTitle="Check the number" error="Enter a number from 0 to 10000000." sqref="B10:B14">
      <formula1>0</formula1>
      <formula2>10000000</formula2>
    </dataValidation>
    <dataValidation type="decimal" allowBlank="1" showErrorMessage="1" errorTitle="Check the number" error="Enter a number from 0 to 10000000." sqref="B18:B23">
      <formula1>0</formula1>
      <formula2>10000000</formula2>
    </dataValidation>
    <dataValidation type="whole" allowBlank="1" showErrorMessage="1" errorTitle="Check the number" error="Enter a number from 1 to 1000." sqref="B5">
      <formula1>1</formula1>
      <formula2>1000</formula2>
    </dataValidation>
    <dataValidation type="decimal" allowBlank="1" showErrorMessage="1" errorTitle="Check the number" error="Enter a number from 0 to 10000000." sqref="B8:B14">
      <formula1>0</formula1>
      <formula2>10000000</formula2>
    </dataValidation>
  </dataValidations>
  <pageMargins left="0.4" right="0.4" top="0.5" bottom="0.5" header="0.2" footer="0.2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3" customWidth="1"/>
    <col min="4" max="4" width="14" customWidth="1"/>
    <col min="5" max="5" width="12" customWidth="1"/>
    <col min="6" max="6" width="10" customWidth="1"/>
    <col min="7" max="7" width="11" customWidth="1"/>
    <col min="8" max="8" width="10" customWidth="1"/>
    <col min="9" max="11" width="11" customWidth="1"/>
    <col min="12" max="15" width="12" customWidth="1"/>
    <col min="16" max="17" width="10" customWidth="1"/>
    <col min="18" max="18" width="12" customWidth="1"/>
    <col min="19" max="19" width="11" customWidth="1"/>
    <col min="20" max="20" width="10" customWidth="1"/>
    <col min="21" max="21" width="12" customWidth="1"/>
    <col min="22" max="22" width="11" customWidth="1"/>
    <col min="23" max="23" width="10" customWidth="1"/>
    <col min="24" max="24" width="11" customWidth="1"/>
    <col min="25" max="25" width="36" customWidth="1"/>
  </cols>
  <sheetData>
    <row r="1" spans="1:24" x14ac:dyDescent="0.25">
      <c r="A1" s="22" t="s">
        <v>59</v>
      </c>
      <c r="B1" s="22"/>
      <c r="C1" s="22"/>
      <c r="D1" s="22"/>
      <c r="E1" s="22"/>
      <c r="F1" s="22" t="s">
        <v>60</v>
      </c>
      <c r="G1" s="22"/>
      <c r="H1" s="22"/>
      <c r="I1" s="22"/>
      <c r="J1" s="22"/>
      <c r="K1" s="22"/>
      <c r="L1" s="22" t="s">
        <v>61</v>
      </c>
      <c r="M1" s="22"/>
      <c r="N1" s="22"/>
      <c r="O1" s="22"/>
      <c r="P1" s="22"/>
      <c r="Q1" s="22"/>
      <c r="R1" s="22" t="s">
        <v>62</v>
      </c>
      <c r="S1" s="22"/>
      <c r="T1" s="22"/>
      <c r="U1" s="22"/>
      <c r="V1" s="22"/>
      <c r="W1" s="22"/>
      <c r="X1" s="22"/>
    </row>
    <row r="2" ht="56" customHeight="1" spans="1:25" x14ac:dyDescent="0.25">
      <c r="A2" s="13" t="s">
        <v>27</v>
      </c>
      <c r="B2" s="13" t="s">
        <v>63</v>
      </c>
      <c r="C2" s="13" t="s">
        <v>64</v>
      </c>
      <c r="D2" s="13" t="s">
        <v>65</v>
      </c>
      <c r="E2" s="13" t="s">
        <v>66</v>
      </c>
      <c r="F2" s="13" t="s">
        <v>29</v>
      </c>
      <c r="G2" s="13" t="s">
        <v>30</v>
      </c>
      <c r="H2" s="13" t="s">
        <v>67</v>
      </c>
      <c r="I2" s="19" t="s">
        <v>68</v>
      </c>
      <c r="J2" s="19" t="s">
        <v>69</v>
      </c>
      <c r="K2" s="19" t="s">
        <v>70</v>
      </c>
      <c r="L2" s="13" t="s">
        <v>71</v>
      </c>
      <c r="M2" s="13" t="s">
        <v>72</v>
      </c>
      <c r="N2" s="13" t="s">
        <v>73</v>
      </c>
      <c r="O2" s="13" t="s">
        <v>74</v>
      </c>
      <c r="P2" s="19" t="s">
        <v>75</v>
      </c>
      <c r="Q2" s="19" t="s">
        <v>76</v>
      </c>
      <c r="R2" s="19" t="s">
        <v>77</v>
      </c>
      <c r="S2" s="13" t="s">
        <v>78</v>
      </c>
      <c r="T2" s="13" t="s">
        <v>79</v>
      </c>
      <c r="U2" s="19" t="s">
        <v>80</v>
      </c>
      <c r="V2" s="13" t="s">
        <v>81</v>
      </c>
      <c r="W2" s="13" t="s">
        <v>82</v>
      </c>
      <c r="X2" s="13" t="s">
        <v>83</v>
      </c>
      <c r="Y2" s="13" t="s">
        <v>32</v>
      </c>
    </row>
    <row r="3" spans="1:25" x14ac:dyDescent="0.25">
      <c r="A3" s="12" t="s">
        <v>84</v>
      </c>
      <c r="B3" s="12" t="s">
        <v>85</v>
      </c>
      <c r="C3" s="12" t="s">
        <v>86</v>
      </c>
      <c r="D3" s="12" t="s">
        <v>87</v>
      </c>
      <c r="E3" s="17">
        <v>4</v>
      </c>
      <c r="F3" s="12">
        <v>1</v>
      </c>
      <c r="G3" s="15">
        <v>659</v>
      </c>
      <c r="H3" s="12">
        <v>22</v>
      </c>
      <c r="I3" s="16">
        <f>IF(AND(G3="",H3=""),"",N(G3)+N(H3)*'Start here'!$C$7)</f>
        <v>3299</v>
      </c>
      <c r="J3" s="16">
        <f>IF(OR(I3="",N(F3)=0),"",ROUND(I3/F3,0))</f>
        <v>3299</v>
      </c>
      <c r="K3" s="21">
        <f>IF(N(I3)=0,"",N(H3)*'Start here'!$C$7/I3)</f>
        <v>0.8002424977265838</v>
      </c>
      <c r="L3" s="23">
        <v>46237</v>
      </c>
      <c r="M3" s="23">
        <v>46244</v>
      </c>
      <c r="N3" s="23">
        <v>46279</v>
      </c>
      <c r="O3" s="23">
        <v>46300</v>
      </c>
      <c r="P3" s="24">
        <f>IF(OR(L3="",N3=""),"",N3-L3)</f>
        <v>42</v>
      </c>
      <c r="Q3" s="24">
        <f>IF(OR(M3="",N3=""),"",N3-M3)</f>
        <v>35</v>
      </c>
      <c r="R3" s="25">
        <f>IF(O3="","",O3+90)</f>
        <v>46390</v>
      </c>
      <c r="S3" s="12"/>
      <c r="T3" s="12"/>
      <c r="U3" s="25">
        <f>IF(O3="","",EDATE(O3,6))</f>
        <v>46482</v>
      </c>
      <c r="V3" s="12"/>
      <c r="W3" s="12"/>
      <c r="X3" s="12"/>
      <c r="Y3" s="12" t="s">
        <v>88</v>
      </c>
    </row>
    <row r="4" spans="1:25" x14ac:dyDescent="0.25">
      <c r="A4" s="12"/>
      <c r="B4" s="12"/>
      <c r="C4" s="12"/>
      <c r="D4" s="12"/>
      <c r="E4" s="17"/>
      <c r="F4" s="12"/>
      <c r="G4" s="15"/>
      <c r="H4" s="12"/>
      <c r="I4" s="16" t="str">
        <f>IF(AND(G4="",H4=""),"",N(G4)+N(H4)*'Start here'!$C$7)</f>
        <v/>
      </c>
      <c r="J4" s="16" t="str">
        <f>IF(OR(I4="",N(F4)=0),"",ROUND(I4/F4,0))</f>
        <v/>
      </c>
      <c r="K4" s="21" t="str">
        <f>IF(N(I4)=0,"",N(H4)*'Start here'!$C$7/I4)</f>
        <v/>
      </c>
      <c r="L4" s="23"/>
      <c r="M4" s="23"/>
      <c r="N4" s="23"/>
      <c r="O4" s="23"/>
      <c r="P4" s="24" t="str">
        <f>IF(OR(L4="",N4=""),"",N4-L4)</f>
        <v/>
      </c>
      <c r="Q4" s="24" t="str">
        <f>IF(OR(M4="",N4=""),"",N4-M4)</f>
        <v/>
      </c>
      <c r="R4" s="25" t="str">
        <f>IF(O4="","",O4+90)</f>
        <v/>
      </c>
      <c r="S4" s="12"/>
      <c r="T4" s="12"/>
      <c r="U4" s="25" t="str">
        <f>IF(O4="","",EDATE(O4,6))</f>
        <v/>
      </c>
      <c r="V4" s="12"/>
      <c r="W4" s="12"/>
      <c r="X4" s="12"/>
      <c r="Y4" s="12"/>
    </row>
    <row r="5" spans="1:25" x14ac:dyDescent="0.25">
      <c r="A5" s="12"/>
      <c r="B5" s="12"/>
      <c r="C5" s="12"/>
      <c r="D5" s="12"/>
      <c r="E5" s="17"/>
      <c r="F5" s="12"/>
      <c r="G5" s="15"/>
      <c r="H5" s="12"/>
      <c r="I5" s="16" t="str">
        <f>IF(AND(G5="",H5=""),"",N(G5)+N(H5)*'Start here'!$C$7)</f>
        <v/>
      </c>
      <c r="J5" s="16" t="str">
        <f>IF(OR(I5="",N(F5)=0),"",ROUND(I5/F5,0))</f>
        <v/>
      </c>
      <c r="K5" s="21" t="str">
        <f>IF(N(I5)=0,"",N(H5)*'Start here'!$C$7/I5)</f>
        <v/>
      </c>
      <c r="L5" s="23"/>
      <c r="M5" s="23"/>
      <c r="N5" s="23"/>
      <c r="O5" s="23"/>
      <c r="P5" s="24" t="str">
        <f>IF(OR(L5="",N5=""),"",N5-L5)</f>
        <v/>
      </c>
      <c r="Q5" s="24" t="str">
        <f>IF(OR(M5="",N5=""),"",N5-M5)</f>
        <v/>
      </c>
      <c r="R5" s="25" t="str">
        <f>IF(O5="","",O5+90)</f>
        <v/>
      </c>
      <c r="S5" s="12"/>
      <c r="T5" s="12"/>
      <c r="U5" s="25" t="str">
        <f>IF(O5="","",EDATE(O5,6))</f>
        <v/>
      </c>
      <c r="V5" s="12"/>
      <c r="W5" s="12"/>
      <c r="X5" s="12"/>
      <c r="Y5" s="12"/>
    </row>
    <row r="6" spans="1:25" x14ac:dyDescent="0.25">
      <c r="A6" s="12"/>
      <c r="B6" s="12"/>
      <c r="C6" s="12"/>
      <c r="D6" s="12"/>
      <c r="E6" s="17"/>
      <c r="F6" s="12"/>
      <c r="G6" s="15"/>
      <c r="H6" s="12"/>
      <c r="I6" s="16" t="str">
        <f>IF(AND(G6="",H6=""),"",N(G6)+N(H6)*'Start here'!$C$7)</f>
        <v/>
      </c>
      <c r="J6" s="16" t="str">
        <f>IF(OR(I6="",N(F6)=0),"",ROUND(I6/F6,0))</f>
        <v/>
      </c>
      <c r="K6" s="21" t="str">
        <f>IF(N(I6)=0,"",N(H6)*'Start here'!$C$7/I6)</f>
        <v/>
      </c>
      <c r="L6" s="23"/>
      <c r="M6" s="23"/>
      <c r="N6" s="23"/>
      <c r="O6" s="23"/>
      <c r="P6" s="24" t="str">
        <f>IF(OR(L6="",N6=""),"",N6-L6)</f>
        <v/>
      </c>
      <c r="Q6" s="24" t="str">
        <f>IF(OR(M6="",N6=""),"",N6-M6)</f>
        <v/>
      </c>
      <c r="R6" s="25" t="str">
        <f>IF(O6="","",O6+90)</f>
        <v/>
      </c>
      <c r="S6" s="12"/>
      <c r="T6" s="12"/>
      <c r="U6" s="25" t="str">
        <f>IF(O6="","",EDATE(O6,6))</f>
        <v/>
      </c>
      <c r="V6" s="12"/>
      <c r="W6" s="12"/>
      <c r="X6" s="12"/>
      <c r="Y6" s="12"/>
    </row>
    <row r="7" spans="1:25" x14ac:dyDescent="0.25">
      <c r="A7" s="12"/>
      <c r="B7" s="12"/>
      <c r="C7" s="12"/>
      <c r="D7" s="12"/>
      <c r="E7" s="17"/>
      <c r="F7" s="12"/>
      <c r="G7" s="15"/>
      <c r="H7" s="12"/>
      <c r="I7" s="16" t="str">
        <f>IF(AND(G7="",H7=""),"",N(G7)+N(H7)*'Start here'!$C$7)</f>
        <v/>
      </c>
      <c r="J7" s="16" t="str">
        <f>IF(OR(I7="",N(F7)=0),"",ROUND(I7/F7,0))</f>
        <v/>
      </c>
      <c r="K7" s="21" t="str">
        <f>IF(N(I7)=0,"",N(H7)*'Start here'!$C$7/I7)</f>
        <v/>
      </c>
      <c r="L7" s="23"/>
      <c r="M7" s="23"/>
      <c r="N7" s="23"/>
      <c r="O7" s="23"/>
      <c r="P7" s="24" t="str">
        <f>IF(OR(L7="",N7=""),"",N7-L7)</f>
        <v/>
      </c>
      <c r="Q7" s="24" t="str">
        <f>IF(OR(M7="",N7=""),"",N7-M7)</f>
        <v/>
      </c>
      <c r="R7" s="25" t="str">
        <f>IF(O7="","",O7+90)</f>
        <v/>
      </c>
      <c r="S7" s="12"/>
      <c r="T7" s="12"/>
      <c r="U7" s="25" t="str">
        <f>IF(O7="","",EDATE(O7,6))</f>
        <v/>
      </c>
      <c r="V7" s="12"/>
      <c r="W7" s="12"/>
      <c r="X7" s="12"/>
      <c r="Y7" s="12"/>
    </row>
    <row r="8" spans="1:25" x14ac:dyDescent="0.25">
      <c r="A8" s="12"/>
      <c r="B8" s="12"/>
      <c r="C8" s="12"/>
      <c r="D8" s="12"/>
      <c r="E8" s="17"/>
      <c r="F8" s="12"/>
      <c r="G8" s="15"/>
      <c r="H8" s="12"/>
      <c r="I8" s="16" t="str">
        <f>IF(AND(G8="",H8=""),"",N(G8)+N(H8)*'Start here'!$C$7)</f>
        <v/>
      </c>
      <c r="J8" s="16" t="str">
        <f>IF(OR(I8="",N(F8)=0),"",ROUND(I8/F8,0))</f>
        <v/>
      </c>
      <c r="K8" s="21" t="str">
        <f>IF(N(I8)=0,"",N(H8)*'Start here'!$C$7/I8)</f>
        <v/>
      </c>
      <c r="L8" s="23"/>
      <c r="M8" s="23"/>
      <c r="N8" s="23"/>
      <c r="O8" s="23"/>
      <c r="P8" s="24" t="str">
        <f>IF(OR(L8="",N8=""),"",N8-L8)</f>
        <v/>
      </c>
      <c r="Q8" s="24" t="str">
        <f>IF(OR(M8="",N8=""),"",N8-M8)</f>
        <v/>
      </c>
      <c r="R8" s="25" t="str">
        <f>IF(O8="","",O8+90)</f>
        <v/>
      </c>
      <c r="S8" s="12"/>
      <c r="T8" s="12"/>
      <c r="U8" s="25" t="str">
        <f>IF(O8="","",EDATE(O8,6))</f>
        <v/>
      </c>
      <c r="V8" s="12"/>
      <c r="W8" s="12"/>
      <c r="X8" s="12"/>
      <c r="Y8" s="12"/>
    </row>
    <row r="9" spans="1:25" x14ac:dyDescent="0.25">
      <c r="A9" s="12"/>
      <c r="B9" s="12"/>
      <c r="C9" s="12"/>
      <c r="D9" s="12"/>
      <c r="E9" s="17"/>
      <c r="F9" s="12"/>
      <c r="G9" s="15"/>
      <c r="H9" s="12"/>
      <c r="I9" s="16" t="str">
        <f>IF(AND(G9="",H9=""),"",N(G9)+N(H9)*'Start here'!$C$7)</f>
        <v/>
      </c>
      <c r="J9" s="16" t="str">
        <f>IF(OR(I9="",N(F9)=0),"",ROUND(I9/F9,0))</f>
        <v/>
      </c>
      <c r="K9" s="21" t="str">
        <f>IF(N(I9)=0,"",N(H9)*'Start here'!$C$7/I9)</f>
        <v/>
      </c>
      <c r="L9" s="23"/>
      <c r="M9" s="23"/>
      <c r="N9" s="23"/>
      <c r="O9" s="23"/>
      <c r="P9" s="24" t="str">
        <f>IF(OR(L9="",N9=""),"",N9-L9)</f>
        <v/>
      </c>
      <c r="Q9" s="24" t="str">
        <f>IF(OR(M9="",N9=""),"",N9-M9)</f>
        <v/>
      </c>
      <c r="R9" s="25" t="str">
        <f>IF(O9="","",O9+90)</f>
        <v/>
      </c>
      <c r="S9" s="12"/>
      <c r="T9" s="12"/>
      <c r="U9" s="25" t="str">
        <f>IF(O9="","",EDATE(O9,6))</f>
        <v/>
      </c>
      <c r="V9" s="12"/>
      <c r="W9" s="12"/>
      <c r="X9" s="12"/>
      <c r="Y9" s="12"/>
    </row>
    <row r="10" spans="1:25" x14ac:dyDescent="0.25">
      <c r="A10" s="12"/>
      <c r="B10" s="12"/>
      <c r="C10" s="12"/>
      <c r="D10" s="12"/>
      <c r="E10" s="17"/>
      <c r="F10" s="12"/>
      <c r="G10" s="15"/>
      <c r="H10" s="12"/>
      <c r="I10" s="16" t="str">
        <f>IF(AND(G10="",H10=""),"",N(G10)+N(H10)*'Start here'!$C$7)</f>
        <v/>
      </c>
      <c r="J10" s="16" t="str">
        <f>IF(OR(I10="",N(F10)=0),"",ROUND(I10/F10,0))</f>
        <v/>
      </c>
      <c r="K10" s="21" t="str">
        <f>IF(N(I10)=0,"",N(H10)*'Start here'!$C$7/I10)</f>
        <v/>
      </c>
      <c r="L10" s="23"/>
      <c r="M10" s="23"/>
      <c r="N10" s="23"/>
      <c r="O10" s="23"/>
      <c r="P10" s="24" t="str">
        <f>IF(OR(L10="",N10=""),"",N10-L10)</f>
        <v/>
      </c>
      <c r="Q10" s="24" t="str">
        <f>IF(OR(M10="",N10=""),"",N10-M10)</f>
        <v/>
      </c>
      <c r="R10" s="25" t="str">
        <f>IF(O10="","",O10+90)</f>
        <v/>
      </c>
      <c r="S10" s="12"/>
      <c r="T10" s="12"/>
      <c r="U10" s="25" t="str">
        <f>IF(O10="","",EDATE(O10,6))</f>
        <v/>
      </c>
      <c r="V10" s="12"/>
      <c r="W10" s="12"/>
      <c r="X10" s="12"/>
      <c r="Y10" s="12"/>
    </row>
    <row r="11" spans="1:25" x14ac:dyDescent="0.25">
      <c r="A11" s="12"/>
      <c r="B11" s="12"/>
      <c r="C11" s="12"/>
      <c r="D11" s="12"/>
      <c r="E11" s="17"/>
      <c r="F11" s="12"/>
      <c r="G11" s="15"/>
      <c r="H11" s="12"/>
      <c r="I11" s="16" t="str">
        <f>IF(AND(G11="",H11=""),"",N(G11)+N(H11)*'Start here'!$C$7)</f>
        <v/>
      </c>
      <c r="J11" s="16" t="str">
        <f>IF(OR(I11="",N(F11)=0),"",ROUND(I11/F11,0))</f>
        <v/>
      </c>
      <c r="K11" s="21" t="str">
        <f>IF(N(I11)=0,"",N(H11)*'Start here'!$C$7/I11)</f>
        <v/>
      </c>
      <c r="L11" s="23"/>
      <c r="M11" s="23"/>
      <c r="N11" s="23"/>
      <c r="O11" s="23"/>
      <c r="P11" s="24" t="str">
        <f>IF(OR(L11="",N11=""),"",N11-L11)</f>
        <v/>
      </c>
      <c r="Q11" s="24" t="str">
        <f>IF(OR(M11="",N11=""),"",N11-M11)</f>
        <v/>
      </c>
      <c r="R11" s="25" t="str">
        <f>IF(O11="","",O11+90)</f>
        <v/>
      </c>
      <c r="S11" s="12"/>
      <c r="T11" s="12"/>
      <c r="U11" s="25" t="str">
        <f>IF(O11="","",EDATE(O11,6))</f>
        <v/>
      </c>
      <c r="V11" s="12"/>
      <c r="W11" s="12"/>
      <c r="X11" s="12"/>
      <c r="Y11" s="12"/>
    </row>
    <row r="12" spans="1:25" x14ac:dyDescent="0.25">
      <c r="A12" s="12"/>
      <c r="B12" s="12"/>
      <c r="C12" s="12"/>
      <c r="D12" s="12"/>
      <c r="E12" s="17"/>
      <c r="F12" s="12"/>
      <c r="G12" s="15"/>
      <c r="H12" s="12"/>
      <c r="I12" s="16" t="str">
        <f>IF(AND(G12="",H12=""),"",N(G12)+N(H12)*'Start here'!$C$7)</f>
        <v/>
      </c>
      <c r="J12" s="16" t="str">
        <f>IF(OR(I12="",N(F12)=0),"",ROUND(I12/F12,0))</f>
        <v/>
      </c>
      <c r="K12" s="21" t="str">
        <f>IF(N(I12)=0,"",N(H12)*'Start here'!$C$7/I12)</f>
        <v/>
      </c>
      <c r="L12" s="23"/>
      <c r="M12" s="23"/>
      <c r="N12" s="23"/>
      <c r="O12" s="23"/>
      <c r="P12" s="24" t="str">
        <f>IF(OR(L12="",N12=""),"",N12-L12)</f>
        <v/>
      </c>
      <c r="Q12" s="24" t="str">
        <f>IF(OR(M12="",N12=""),"",N12-M12)</f>
        <v/>
      </c>
      <c r="R12" s="25" t="str">
        <f>IF(O12="","",O12+90)</f>
        <v/>
      </c>
      <c r="S12" s="12"/>
      <c r="T12" s="12"/>
      <c r="U12" s="25" t="str">
        <f>IF(O12="","",EDATE(O12,6))</f>
        <v/>
      </c>
      <c r="V12" s="12"/>
      <c r="W12" s="12"/>
      <c r="X12" s="12"/>
      <c r="Y12" s="12"/>
    </row>
    <row r="13" spans="1:25" x14ac:dyDescent="0.25">
      <c r="A13" s="12"/>
      <c r="B13" s="12"/>
      <c r="C13" s="12"/>
      <c r="D13" s="12"/>
      <c r="E13" s="17"/>
      <c r="F13" s="12"/>
      <c r="G13" s="15"/>
      <c r="H13" s="12"/>
      <c r="I13" s="16" t="str">
        <f>IF(AND(G13="",H13=""),"",N(G13)+N(H13)*'Start here'!$C$7)</f>
        <v/>
      </c>
      <c r="J13" s="16" t="str">
        <f>IF(OR(I13="",N(F13)=0),"",ROUND(I13/F13,0))</f>
        <v/>
      </c>
      <c r="K13" s="21" t="str">
        <f>IF(N(I13)=0,"",N(H13)*'Start here'!$C$7/I13)</f>
        <v/>
      </c>
      <c r="L13" s="23"/>
      <c r="M13" s="23"/>
      <c r="N13" s="23"/>
      <c r="O13" s="23"/>
      <c r="P13" s="24" t="str">
        <f>IF(OR(L13="",N13=""),"",N13-L13)</f>
        <v/>
      </c>
      <c r="Q13" s="24" t="str">
        <f>IF(OR(M13="",N13=""),"",N13-M13)</f>
        <v/>
      </c>
      <c r="R13" s="25" t="str">
        <f>IF(O13="","",O13+90)</f>
        <v/>
      </c>
      <c r="S13" s="12"/>
      <c r="T13" s="12"/>
      <c r="U13" s="25" t="str">
        <f>IF(O13="","",EDATE(O13,6))</f>
        <v/>
      </c>
      <c r="V13" s="12"/>
      <c r="W13" s="12"/>
      <c r="X13" s="12"/>
      <c r="Y13" s="12"/>
    </row>
    <row r="14" spans="1:25" x14ac:dyDescent="0.25">
      <c r="A14" s="12"/>
      <c r="B14" s="12"/>
      <c r="C14" s="12"/>
      <c r="D14" s="12"/>
      <c r="E14" s="17"/>
      <c r="F14" s="12"/>
      <c r="G14" s="15"/>
      <c r="H14" s="12"/>
      <c r="I14" s="16" t="str">
        <f>IF(AND(G14="",H14=""),"",N(G14)+N(H14)*'Start here'!$C$7)</f>
        <v/>
      </c>
      <c r="J14" s="16" t="str">
        <f>IF(OR(I14="",N(F14)=0),"",ROUND(I14/F14,0))</f>
        <v/>
      </c>
      <c r="K14" s="21" t="str">
        <f>IF(N(I14)=0,"",N(H14)*'Start here'!$C$7/I14)</f>
        <v/>
      </c>
      <c r="L14" s="23"/>
      <c r="M14" s="23"/>
      <c r="N14" s="23"/>
      <c r="O14" s="23"/>
      <c r="P14" s="24" t="str">
        <f>IF(OR(L14="",N14=""),"",N14-L14)</f>
        <v/>
      </c>
      <c r="Q14" s="24" t="str">
        <f>IF(OR(M14="",N14=""),"",N14-M14)</f>
        <v/>
      </c>
      <c r="R14" s="25" t="str">
        <f>IF(O14="","",O14+90)</f>
        <v/>
      </c>
      <c r="S14" s="12"/>
      <c r="T14" s="12"/>
      <c r="U14" s="25" t="str">
        <f>IF(O14="","",EDATE(O14,6))</f>
        <v/>
      </c>
      <c r="V14" s="12"/>
      <c r="W14" s="12"/>
      <c r="X14" s="12"/>
      <c r="Y14" s="12"/>
    </row>
    <row r="15" spans="1:25" x14ac:dyDescent="0.25">
      <c r="A15" s="12"/>
      <c r="B15" s="12"/>
      <c r="C15" s="12"/>
      <c r="D15" s="12"/>
      <c r="E15" s="17"/>
      <c r="F15" s="12"/>
      <c r="G15" s="15"/>
      <c r="H15" s="12"/>
      <c r="I15" s="16" t="str">
        <f>IF(AND(G15="",H15=""),"",N(G15)+N(H15)*'Start here'!$C$7)</f>
        <v/>
      </c>
      <c r="J15" s="16" t="str">
        <f>IF(OR(I15="",N(F15)=0),"",ROUND(I15/F15,0))</f>
        <v/>
      </c>
      <c r="K15" s="21" t="str">
        <f>IF(N(I15)=0,"",N(H15)*'Start here'!$C$7/I15)</f>
        <v/>
      </c>
      <c r="L15" s="23"/>
      <c r="M15" s="23"/>
      <c r="N15" s="23"/>
      <c r="O15" s="23"/>
      <c r="P15" s="24" t="str">
        <f>IF(OR(L15="",N15=""),"",N15-L15)</f>
        <v/>
      </c>
      <c r="Q15" s="24" t="str">
        <f>IF(OR(M15="",N15=""),"",N15-M15)</f>
        <v/>
      </c>
      <c r="R15" s="25" t="str">
        <f>IF(O15="","",O15+90)</f>
        <v/>
      </c>
      <c r="S15" s="12"/>
      <c r="T15" s="12"/>
      <c r="U15" s="25" t="str">
        <f>IF(O15="","",EDATE(O15,6))</f>
        <v/>
      </c>
      <c r="V15" s="12"/>
      <c r="W15" s="12"/>
      <c r="X15" s="12"/>
      <c r="Y15" s="12"/>
    </row>
    <row r="16" spans="1:25" x14ac:dyDescent="0.25">
      <c r="A16" s="12"/>
      <c r="B16" s="12"/>
      <c r="C16" s="12"/>
      <c r="D16" s="12"/>
      <c r="E16" s="17"/>
      <c r="F16" s="12"/>
      <c r="G16" s="15"/>
      <c r="H16" s="12"/>
      <c r="I16" s="16" t="str">
        <f>IF(AND(G16="",H16=""),"",N(G16)+N(H16)*'Start here'!$C$7)</f>
        <v/>
      </c>
      <c r="J16" s="16" t="str">
        <f>IF(OR(I16="",N(F16)=0),"",ROUND(I16/F16,0))</f>
        <v/>
      </c>
      <c r="K16" s="21" t="str">
        <f>IF(N(I16)=0,"",N(H16)*'Start here'!$C$7/I16)</f>
        <v/>
      </c>
      <c r="L16" s="23"/>
      <c r="M16" s="23"/>
      <c r="N16" s="23"/>
      <c r="O16" s="23"/>
      <c r="P16" s="24" t="str">
        <f>IF(OR(L16="",N16=""),"",N16-L16)</f>
        <v/>
      </c>
      <c r="Q16" s="24" t="str">
        <f>IF(OR(M16="",N16=""),"",N16-M16)</f>
        <v/>
      </c>
      <c r="R16" s="25" t="str">
        <f>IF(O16="","",O16+90)</f>
        <v/>
      </c>
      <c r="S16" s="12"/>
      <c r="T16" s="12"/>
      <c r="U16" s="25" t="str">
        <f>IF(O16="","",EDATE(O16,6))</f>
        <v/>
      </c>
      <c r="V16" s="12"/>
      <c r="W16" s="12"/>
      <c r="X16" s="12"/>
      <c r="Y16" s="12"/>
    </row>
    <row r="17" spans="1:25" x14ac:dyDescent="0.25">
      <c r="A17" s="12"/>
      <c r="B17" s="12"/>
      <c r="C17" s="12"/>
      <c r="D17" s="12"/>
      <c r="E17" s="17"/>
      <c r="F17" s="12"/>
      <c r="G17" s="15"/>
      <c r="H17" s="12"/>
      <c r="I17" s="16" t="str">
        <f>IF(AND(G17="",H17=""),"",N(G17)+N(H17)*'Start here'!$C$7)</f>
        <v/>
      </c>
      <c r="J17" s="16" t="str">
        <f>IF(OR(I17="",N(F17)=0),"",ROUND(I17/F17,0))</f>
        <v/>
      </c>
      <c r="K17" s="21" t="str">
        <f>IF(N(I17)=0,"",N(H17)*'Start here'!$C$7/I17)</f>
        <v/>
      </c>
      <c r="L17" s="23"/>
      <c r="M17" s="23"/>
      <c r="N17" s="23"/>
      <c r="O17" s="23"/>
      <c r="P17" s="24" t="str">
        <f>IF(OR(L17="",N17=""),"",N17-L17)</f>
        <v/>
      </c>
      <c r="Q17" s="24" t="str">
        <f>IF(OR(M17="",N17=""),"",N17-M17)</f>
        <v/>
      </c>
      <c r="R17" s="25" t="str">
        <f>IF(O17="","",O17+90)</f>
        <v/>
      </c>
      <c r="S17" s="12"/>
      <c r="T17" s="12"/>
      <c r="U17" s="25" t="str">
        <f>IF(O17="","",EDATE(O17,6))</f>
        <v/>
      </c>
      <c r="V17" s="12"/>
      <c r="W17" s="12"/>
      <c r="X17" s="12"/>
      <c r="Y17" s="12"/>
    </row>
    <row r="18" spans="1:25" x14ac:dyDescent="0.25">
      <c r="A18" s="12"/>
      <c r="B18" s="12"/>
      <c r="C18" s="12"/>
      <c r="D18" s="12"/>
      <c r="E18" s="17"/>
      <c r="F18" s="12"/>
      <c r="G18" s="15"/>
      <c r="H18" s="12"/>
      <c r="I18" s="16" t="str">
        <f>IF(AND(G18="",H18=""),"",N(G18)+N(H18)*'Start here'!$C$7)</f>
        <v/>
      </c>
      <c r="J18" s="16" t="str">
        <f>IF(OR(I18="",N(F18)=0),"",ROUND(I18/F18,0))</f>
        <v/>
      </c>
      <c r="K18" s="21" t="str">
        <f>IF(N(I18)=0,"",N(H18)*'Start here'!$C$7/I18)</f>
        <v/>
      </c>
      <c r="L18" s="23"/>
      <c r="M18" s="23"/>
      <c r="N18" s="23"/>
      <c r="O18" s="23"/>
      <c r="P18" s="24" t="str">
        <f>IF(OR(L18="",N18=""),"",N18-L18)</f>
        <v/>
      </c>
      <c r="Q18" s="24" t="str">
        <f>IF(OR(M18="",N18=""),"",N18-M18)</f>
        <v/>
      </c>
      <c r="R18" s="25" t="str">
        <f>IF(O18="","",O18+90)</f>
        <v/>
      </c>
      <c r="S18" s="12"/>
      <c r="T18" s="12"/>
      <c r="U18" s="25" t="str">
        <f>IF(O18="","",EDATE(O18,6))</f>
        <v/>
      </c>
      <c r="V18" s="12"/>
      <c r="W18" s="12"/>
      <c r="X18" s="12"/>
      <c r="Y18" s="12"/>
    </row>
    <row r="19" spans="1:25" x14ac:dyDescent="0.25">
      <c r="A19" s="12"/>
      <c r="B19" s="12"/>
      <c r="C19" s="12"/>
      <c r="D19" s="12"/>
      <c r="E19" s="17"/>
      <c r="F19" s="12"/>
      <c r="G19" s="15"/>
      <c r="H19" s="12"/>
      <c r="I19" s="16" t="str">
        <f>IF(AND(G19="",H19=""),"",N(G19)+N(H19)*'Start here'!$C$7)</f>
        <v/>
      </c>
      <c r="J19" s="16" t="str">
        <f>IF(OR(I19="",N(F19)=0),"",ROUND(I19/F19,0))</f>
        <v/>
      </c>
      <c r="K19" s="21" t="str">
        <f>IF(N(I19)=0,"",N(H19)*'Start here'!$C$7/I19)</f>
        <v/>
      </c>
      <c r="L19" s="23"/>
      <c r="M19" s="23"/>
      <c r="N19" s="23"/>
      <c r="O19" s="23"/>
      <c r="P19" s="24" t="str">
        <f>IF(OR(L19="",N19=""),"",N19-L19)</f>
        <v/>
      </c>
      <c r="Q19" s="24" t="str">
        <f>IF(OR(M19="",N19=""),"",N19-M19)</f>
        <v/>
      </c>
      <c r="R19" s="25" t="str">
        <f>IF(O19="","",O19+90)</f>
        <v/>
      </c>
      <c r="S19" s="12"/>
      <c r="T19" s="12"/>
      <c r="U19" s="25" t="str">
        <f>IF(O19="","",EDATE(O19,6))</f>
        <v/>
      </c>
      <c r="V19" s="12"/>
      <c r="W19" s="12"/>
      <c r="X19" s="12"/>
      <c r="Y19" s="12"/>
    </row>
    <row r="20" spans="1:25" x14ac:dyDescent="0.25">
      <c r="A20" s="12"/>
      <c r="B20" s="12"/>
      <c r="C20" s="12"/>
      <c r="D20" s="12"/>
      <c r="E20" s="17"/>
      <c r="F20" s="12"/>
      <c r="G20" s="15"/>
      <c r="H20" s="12"/>
      <c r="I20" s="16" t="str">
        <f>IF(AND(G20="",H20=""),"",N(G20)+N(H20)*'Start here'!$C$7)</f>
        <v/>
      </c>
      <c r="J20" s="16" t="str">
        <f>IF(OR(I20="",N(F20)=0),"",ROUND(I20/F20,0))</f>
        <v/>
      </c>
      <c r="K20" s="21" t="str">
        <f>IF(N(I20)=0,"",N(H20)*'Start here'!$C$7/I20)</f>
        <v/>
      </c>
      <c r="L20" s="23"/>
      <c r="M20" s="23"/>
      <c r="N20" s="23"/>
      <c r="O20" s="23"/>
      <c r="P20" s="24" t="str">
        <f>IF(OR(L20="",N20=""),"",N20-L20)</f>
        <v/>
      </c>
      <c r="Q20" s="24" t="str">
        <f>IF(OR(M20="",N20=""),"",N20-M20)</f>
        <v/>
      </c>
      <c r="R20" s="25" t="str">
        <f>IF(O20="","",O20+90)</f>
        <v/>
      </c>
      <c r="S20" s="12"/>
      <c r="T20" s="12"/>
      <c r="U20" s="25" t="str">
        <f>IF(O20="","",EDATE(O20,6))</f>
        <v/>
      </c>
      <c r="V20" s="12"/>
      <c r="W20" s="12"/>
      <c r="X20" s="12"/>
      <c r="Y20" s="12"/>
    </row>
    <row r="21" spans="1:25" x14ac:dyDescent="0.25">
      <c r="A21" s="12"/>
      <c r="B21" s="12"/>
      <c r="C21" s="12"/>
      <c r="D21" s="12"/>
      <c r="E21" s="17"/>
      <c r="F21" s="12"/>
      <c r="G21" s="15"/>
      <c r="H21" s="12"/>
      <c r="I21" s="16" t="str">
        <f>IF(AND(G21="",H21=""),"",N(G21)+N(H21)*'Start here'!$C$7)</f>
        <v/>
      </c>
      <c r="J21" s="16" t="str">
        <f>IF(OR(I21="",N(F21)=0),"",ROUND(I21/F21,0))</f>
        <v/>
      </c>
      <c r="K21" s="21" t="str">
        <f>IF(N(I21)=0,"",N(H21)*'Start here'!$C$7/I21)</f>
        <v/>
      </c>
      <c r="L21" s="23"/>
      <c r="M21" s="23"/>
      <c r="N21" s="23"/>
      <c r="O21" s="23"/>
      <c r="P21" s="24" t="str">
        <f>IF(OR(L21="",N21=""),"",N21-L21)</f>
        <v/>
      </c>
      <c r="Q21" s="24" t="str">
        <f>IF(OR(M21="",N21=""),"",N21-M21)</f>
        <v/>
      </c>
      <c r="R21" s="25" t="str">
        <f>IF(O21="","",O21+90)</f>
        <v/>
      </c>
      <c r="S21" s="12"/>
      <c r="T21" s="12"/>
      <c r="U21" s="25" t="str">
        <f>IF(O21="","",EDATE(O21,6))</f>
        <v/>
      </c>
      <c r="V21" s="12"/>
      <c r="W21" s="12"/>
      <c r="X21" s="12"/>
      <c r="Y21" s="12"/>
    </row>
    <row r="22" spans="1:25" x14ac:dyDescent="0.25">
      <c r="A22" s="12"/>
      <c r="B22" s="12"/>
      <c r="C22" s="12"/>
      <c r="D22" s="12"/>
      <c r="E22" s="17"/>
      <c r="F22" s="12"/>
      <c r="G22" s="15"/>
      <c r="H22" s="12"/>
      <c r="I22" s="16" t="str">
        <f>IF(AND(G22="",H22=""),"",N(G22)+N(H22)*'Start here'!$C$7)</f>
        <v/>
      </c>
      <c r="J22" s="16" t="str">
        <f>IF(OR(I22="",N(F22)=0),"",ROUND(I22/F22,0))</f>
        <v/>
      </c>
      <c r="K22" s="21" t="str">
        <f>IF(N(I22)=0,"",N(H22)*'Start here'!$C$7/I22)</f>
        <v/>
      </c>
      <c r="L22" s="23"/>
      <c r="M22" s="23"/>
      <c r="N22" s="23"/>
      <c r="O22" s="23"/>
      <c r="P22" s="24" t="str">
        <f>IF(OR(L22="",N22=""),"",N22-L22)</f>
        <v/>
      </c>
      <c r="Q22" s="24" t="str">
        <f>IF(OR(M22="",N22=""),"",N22-M22)</f>
        <v/>
      </c>
      <c r="R22" s="25" t="str">
        <f>IF(O22="","",O22+90)</f>
        <v/>
      </c>
      <c r="S22" s="12"/>
      <c r="T22" s="12"/>
      <c r="U22" s="25" t="str">
        <f>IF(O22="","",EDATE(O22,6))</f>
        <v/>
      </c>
      <c r="V22" s="12"/>
      <c r="W22" s="12"/>
      <c r="X22" s="12"/>
      <c r="Y22" s="12"/>
    </row>
    <row r="23" spans="1:25" x14ac:dyDescent="0.25">
      <c r="A23" s="12"/>
      <c r="B23" s="12"/>
      <c r="C23" s="12"/>
      <c r="D23" s="12"/>
      <c r="E23" s="17"/>
      <c r="F23" s="12"/>
      <c r="G23" s="15"/>
      <c r="H23" s="12"/>
      <c r="I23" s="16" t="str">
        <f>IF(AND(G23="",H23=""),"",N(G23)+N(H23)*'Start here'!$C$7)</f>
        <v/>
      </c>
      <c r="J23" s="16" t="str">
        <f>IF(OR(I23="",N(F23)=0),"",ROUND(I23/F23,0))</f>
        <v/>
      </c>
      <c r="K23" s="21" t="str">
        <f>IF(N(I23)=0,"",N(H23)*'Start here'!$C$7/I23)</f>
        <v/>
      </c>
      <c r="L23" s="23"/>
      <c r="M23" s="23"/>
      <c r="N23" s="23"/>
      <c r="O23" s="23"/>
      <c r="P23" s="24" t="str">
        <f>IF(OR(L23="",N23=""),"",N23-L23)</f>
        <v/>
      </c>
      <c r="Q23" s="24" t="str">
        <f>IF(OR(M23="",N23=""),"",N23-M23)</f>
        <v/>
      </c>
      <c r="R23" s="25" t="str">
        <f>IF(O23="","",O23+90)</f>
        <v/>
      </c>
      <c r="S23" s="12"/>
      <c r="T23" s="12"/>
      <c r="U23" s="25" t="str">
        <f>IF(O23="","",EDATE(O23,6))</f>
        <v/>
      </c>
      <c r="V23" s="12"/>
      <c r="W23" s="12"/>
      <c r="X23" s="12"/>
      <c r="Y23" s="12"/>
    </row>
    <row r="24" spans="1:25" x14ac:dyDescent="0.25">
      <c r="A24" s="12"/>
      <c r="B24" s="12"/>
      <c r="C24" s="12"/>
      <c r="D24" s="12"/>
      <c r="E24" s="17"/>
      <c r="F24" s="12"/>
      <c r="G24" s="15"/>
      <c r="H24" s="12"/>
      <c r="I24" s="16" t="str">
        <f>IF(AND(G24="",H24=""),"",N(G24)+N(H24)*'Start here'!$C$7)</f>
        <v/>
      </c>
      <c r="J24" s="16" t="str">
        <f>IF(OR(I24="",N(F24)=0),"",ROUND(I24/F24,0))</f>
        <v/>
      </c>
      <c r="K24" s="21" t="str">
        <f>IF(N(I24)=0,"",N(H24)*'Start here'!$C$7/I24)</f>
        <v/>
      </c>
      <c r="L24" s="23"/>
      <c r="M24" s="23"/>
      <c r="N24" s="23"/>
      <c r="O24" s="23"/>
      <c r="P24" s="24" t="str">
        <f>IF(OR(L24="",N24=""),"",N24-L24)</f>
        <v/>
      </c>
      <c r="Q24" s="24" t="str">
        <f>IF(OR(M24="",N24=""),"",N24-M24)</f>
        <v/>
      </c>
      <c r="R24" s="25" t="str">
        <f>IF(O24="","",O24+90)</f>
        <v/>
      </c>
      <c r="S24" s="12"/>
      <c r="T24" s="12"/>
      <c r="U24" s="25" t="str">
        <f>IF(O24="","",EDATE(O24,6))</f>
        <v/>
      </c>
      <c r="V24" s="12"/>
      <c r="W24" s="12"/>
      <c r="X24" s="12"/>
      <c r="Y24" s="12"/>
    </row>
    <row r="25" spans="1:25" x14ac:dyDescent="0.25">
      <c r="A25" s="12"/>
      <c r="B25" s="12"/>
      <c r="C25" s="12"/>
      <c r="D25" s="12"/>
      <c r="E25" s="17"/>
      <c r="F25" s="12"/>
      <c r="G25" s="15"/>
      <c r="H25" s="12"/>
      <c r="I25" s="16" t="str">
        <f>IF(AND(G25="",H25=""),"",N(G25)+N(H25)*'Start here'!$C$7)</f>
        <v/>
      </c>
      <c r="J25" s="16" t="str">
        <f>IF(OR(I25="",N(F25)=0),"",ROUND(I25/F25,0))</f>
        <v/>
      </c>
      <c r="K25" s="21" t="str">
        <f>IF(N(I25)=0,"",N(H25)*'Start here'!$C$7/I25)</f>
        <v/>
      </c>
      <c r="L25" s="23"/>
      <c r="M25" s="23"/>
      <c r="N25" s="23"/>
      <c r="O25" s="23"/>
      <c r="P25" s="24" t="str">
        <f>IF(OR(L25="",N25=""),"",N25-L25)</f>
        <v/>
      </c>
      <c r="Q25" s="24" t="str">
        <f>IF(OR(M25="",N25=""),"",N25-M25)</f>
        <v/>
      </c>
      <c r="R25" s="25" t="str">
        <f>IF(O25="","",O25+90)</f>
        <v/>
      </c>
      <c r="S25" s="12"/>
      <c r="T25" s="12"/>
      <c r="U25" s="25" t="str">
        <f>IF(O25="","",EDATE(O25,6))</f>
        <v/>
      </c>
      <c r="V25" s="12"/>
      <c r="W25" s="12"/>
      <c r="X25" s="12"/>
      <c r="Y25" s="12"/>
    </row>
    <row r="26" spans="1:25" x14ac:dyDescent="0.25">
      <c r="A26" s="12"/>
      <c r="B26" s="12"/>
      <c r="C26" s="12"/>
      <c r="D26" s="12"/>
      <c r="E26" s="17"/>
      <c r="F26" s="12"/>
      <c r="G26" s="15"/>
      <c r="H26" s="12"/>
      <c r="I26" s="16" t="str">
        <f>IF(AND(G26="",H26=""),"",N(G26)+N(H26)*'Start here'!$C$7)</f>
        <v/>
      </c>
      <c r="J26" s="16" t="str">
        <f>IF(OR(I26="",N(F26)=0),"",ROUND(I26/F26,0))</f>
        <v/>
      </c>
      <c r="K26" s="21" t="str">
        <f>IF(N(I26)=0,"",N(H26)*'Start here'!$C$7/I26)</f>
        <v/>
      </c>
      <c r="L26" s="23"/>
      <c r="M26" s="23"/>
      <c r="N26" s="23"/>
      <c r="O26" s="23"/>
      <c r="P26" s="24" t="str">
        <f>IF(OR(L26="",N26=""),"",N26-L26)</f>
        <v/>
      </c>
      <c r="Q26" s="24" t="str">
        <f>IF(OR(M26="",N26=""),"",N26-M26)</f>
        <v/>
      </c>
      <c r="R26" s="25" t="str">
        <f>IF(O26="","",O26+90)</f>
        <v/>
      </c>
      <c r="S26" s="12"/>
      <c r="T26" s="12"/>
      <c r="U26" s="25" t="str">
        <f>IF(O26="","",EDATE(O26,6))</f>
        <v/>
      </c>
      <c r="V26" s="12"/>
      <c r="W26" s="12"/>
      <c r="X26" s="12"/>
      <c r="Y26" s="12"/>
    </row>
    <row r="27" spans="1:25" x14ac:dyDescent="0.25">
      <c r="A27" s="12"/>
      <c r="B27" s="12"/>
      <c r="C27" s="12"/>
      <c r="D27" s="12"/>
      <c r="E27" s="17"/>
      <c r="F27" s="12"/>
      <c r="G27" s="15"/>
      <c r="H27" s="12"/>
      <c r="I27" s="16" t="str">
        <f>IF(AND(G27="",H27=""),"",N(G27)+N(H27)*'Start here'!$C$7)</f>
        <v/>
      </c>
      <c r="J27" s="16" t="str">
        <f>IF(OR(I27="",N(F27)=0),"",ROUND(I27/F27,0))</f>
        <v/>
      </c>
      <c r="K27" s="21" t="str">
        <f>IF(N(I27)=0,"",N(H27)*'Start here'!$C$7/I27)</f>
        <v/>
      </c>
      <c r="L27" s="23"/>
      <c r="M27" s="23"/>
      <c r="N27" s="23"/>
      <c r="O27" s="23"/>
      <c r="P27" s="24" t="str">
        <f>IF(OR(L27="",N27=""),"",N27-L27)</f>
        <v/>
      </c>
      <c r="Q27" s="24" t="str">
        <f>IF(OR(M27="",N27=""),"",N27-M27)</f>
        <v/>
      </c>
      <c r="R27" s="25" t="str">
        <f>IF(O27="","",O27+90)</f>
        <v/>
      </c>
      <c r="S27" s="12"/>
      <c r="T27" s="12"/>
      <c r="U27" s="25" t="str">
        <f>IF(O27="","",EDATE(O27,6))</f>
        <v/>
      </c>
      <c r="V27" s="12"/>
      <c r="W27" s="12"/>
      <c r="X27" s="12"/>
      <c r="Y27" s="12"/>
    </row>
    <row r="28" spans="1:25" x14ac:dyDescent="0.25">
      <c r="A28" s="12"/>
      <c r="B28" s="12"/>
      <c r="C28" s="12"/>
      <c r="D28" s="12"/>
      <c r="E28" s="17"/>
      <c r="F28" s="12"/>
      <c r="G28" s="15"/>
      <c r="H28" s="12"/>
      <c r="I28" s="16" t="str">
        <f>IF(AND(G28="",H28=""),"",N(G28)+N(H28)*'Start here'!$C$7)</f>
        <v/>
      </c>
      <c r="J28" s="16" t="str">
        <f>IF(OR(I28="",N(F28)=0),"",ROUND(I28/F28,0))</f>
        <v/>
      </c>
      <c r="K28" s="21" t="str">
        <f>IF(N(I28)=0,"",N(H28)*'Start here'!$C$7/I28)</f>
        <v/>
      </c>
      <c r="L28" s="23"/>
      <c r="M28" s="23"/>
      <c r="N28" s="23"/>
      <c r="O28" s="23"/>
      <c r="P28" s="24" t="str">
        <f>IF(OR(L28="",N28=""),"",N28-L28)</f>
        <v/>
      </c>
      <c r="Q28" s="24" t="str">
        <f>IF(OR(M28="",N28=""),"",N28-M28)</f>
        <v/>
      </c>
      <c r="R28" s="25" t="str">
        <f>IF(O28="","",O28+90)</f>
        <v/>
      </c>
      <c r="S28" s="12"/>
      <c r="T28" s="12"/>
      <c r="U28" s="25" t="str">
        <f>IF(O28="","",EDATE(O28,6))</f>
        <v/>
      </c>
      <c r="V28" s="12"/>
      <c r="W28" s="12"/>
      <c r="X28" s="12"/>
      <c r="Y28" s="12"/>
    </row>
    <row r="29" spans="1:25" x14ac:dyDescent="0.25">
      <c r="A29" s="12"/>
      <c r="B29" s="12"/>
      <c r="C29" s="12"/>
      <c r="D29" s="12"/>
      <c r="E29" s="17"/>
      <c r="F29" s="12"/>
      <c r="G29" s="15"/>
      <c r="H29" s="12"/>
      <c r="I29" s="16" t="str">
        <f>IF(AND(G29="",H29=""),"",N(G29)+N(H29)*'Start here'!$C$7)</f>
        <v/>
      </c>
      <c r="J29" s="16" t="str">
        <f>IF(OR(I29="",N(F29)=0),"",ROUND(I29/F29,0))</f>
        <v/>
      </c>
      <c r="K29" s="21" t="str">
        <f>IF(N(I29)=0,"",N(H29)*'Start here'!$C$7/I29)</f>
        <v/>
      </c>
      <c r="L29" s="23"/>
      <c r="M29" s="23"/>
      <c r="N29" s="23"/>
      <c r="O29" s="23"/>
      <c r="P29" s="24" t="str">
        <f>IF(OR(L29="",N29=""),"",N29-L29)</f>
        <v/>
      </c>
      <c r="Q29" s="24" t="str">
        <f>IF(OR(M29="",N29=""),"",N29-M29)</f>
        <v/>
      </c>
      <c r="R29" s="25" t="str">
        <f>IF(O29="","",O29+90)</f>
        <v/>
      </c>
      <c r="S29" s="12"/>
      <c r="T29" s="12"/>
      <c r="U29" s="25" t="str">
        <f>IF(O29="","",EDATE(O29,6))</f>
        <v/>
      </c>
      <c r="V29" s="12"/>
      <c r="W29" s="12"/>
      <c r="X29" s="12"/>
      <c r="Y29" s="12"/>
    </row>
    <row r="30" spans="1:25" x14ac:dyDescent="0.25">
      <c r="A30" s="12"/>
      <c r="B30" s="12"/>
      <c r="C30" s="12"/>
      <c r="D30" s="12"/>
      <c r="E30" s="17"/>
      <c r="F30" s="12"/>
      <c r="G30" s="15"/>
      <c r="H30" s="12"/>
      <c r="I30" s="16" t="str">
        <f>IF(AND(G30="",H30=""),"",N(G30)+N(H30)*'Start here'!$C$7)</f>
        <v/>
      </c>
      <c r="J30" s="16" t="str">
        <f>IF(OR(I30="",N(F30)=0),"",ROUND(I30/F30,0))</f>
        <v/>
      </c>
      <c r="K30" s="21" t="str">
        <f>IF(N(I30)=0,"",N(H30)*'Start here'!$C$7/I30)</f>
        <v/>
      </c>
      <c r="L30" s="23"/>
      <c r="M30" s="23"/>
      <c r="N30" s="23"/>
      <c r="O30" s="23"/>
      <c r="P30" s="24" t="str">
        <f>IF(OR(L30="",N30=""),"",N30-L30)</f>
        <v/>
      </c>
      <c r="Q30" s="24" t="str">
        <f>IF(OR(M30="",N30=""),"",N30-M30)</f>
        <v/>
      </c>
      <c r="R30" s="25" t="str">
        <f>IF(O30="","",O30+90)</f>
        <v/>
      </c>
      <c r="S30" s="12"/>
      <c r="T30" s="12"/>
      <c r="U30" s="25" t="str">
        <f>IF(O30="","",EDATE(O30,6))</f>
        <v/>
      </c>
      <c r="V30" s="12"/>
      <c r="W30" s="12"/>
      <c r="X30" s="12"/>
      <c r="Y30" s="12"/>
    </row>
    <row r="31" spans="1:25" x14ac:dyDescent="0.25">
      <c r="A31" s="12"/>
      <c r="B31" s="12"/>
      <c r="C31" s="12"/>
      <c r="D31" s="12"/>
      <c r="E31" s="17"/>
      <c r="F31" s="12"/>
      <c r="G31" s="15"/>
      <c r="H31" s="12"/>
      <c r="I31" s="16" t="str">
        <f>IF(AND(G31="",H31=""),"",N(G31)+N(H31)*'Start here'!$C$7)</f>
        <v/>
      </c>
      <c r="J31" s="16" t="str">
        <f>IF(OR(I31="",N(F31)=0),"",ROUND(I31/F31,0))</f>
        <v/>
      </c>
      <c r="K31" s="21" t="str">
        <f>IF(N(I31)=0,"",N(H31)*'Start here'!$C$7/I31)</f>
        <v/>
      </c>
      <c r="L31" s="23"/>
      <c r="M31" s="23"/>
      <c r="N31" s="23"/>
      <c r="O31" s="23"/>
      <c r="P31" s="24" t="str">
        <f>IF(OR(L31="",N31=""),"",N31-L31)</f>
        <v/>
      </c>
      <c r="Q31" s="24" t="str">
        <f>IF(OR(M31="",N31=""),"",N31-M31)</f>
        <v/>
      </c>
      <c r="R31" s="25" t="str">
        <f>IF(O31="","",O31+90)</f>
        <v/>
      </c>
      <c r="S31" s="12"/>
      <c r="T31" s="12"/>
      <c r="U31" s="25" t="str">
        <f>IF(O31="","",EDATE(O31,6))</f>
        <v/>
      </c>
      <c r="V31" s="12"/>
      <c r="W31" s="12"/>
      <c r="X31" s="12"/>
      <c r="Y31" s="12"/>
    </row>
    <row r="32" spans="1:25" x14ac:dyDescent="0.25">
      <c r="A32" s="12"/>
      <c r="B32" s="12"/>
      <c r="C32" s="12"/>
      <c r="D32" s="12"/>
      <c r="E32" s="17"/>
      <c r="F32" s="12"/>
      <c r="G32" s="15"/>
      <c r="H32" s="12"/>
      <c r="I32" s="16" t="str">
        <f>IF(AND(G32="",H32=""),"",N(G32)+N(H32)*'Start here'!$C$7)</f>
        <v/>
      </c>
      <c r="J32" s="16" t="str">
        <f>IF(OR(I32="",N(F32)=0),"",ROUND(I32/F32,0))</f>
        <v/>
      </c>
      <c r="K32" s="21" t="str">
        <f>IF(N(I32)=0,"",N(H32)*'Start here'!$C$7/I32)</f>
        <v/>
      </c>
      <c r="L32" s="23"/>
      <c r="M32" s="23"/>
      <c r="N32" s="23"/>
      <c r="O32" s="23"/>
      <c r="P32" s="24" t="str">
        <f>IF(OR(L32="",N32=""),"",N32-L32)</f>
        <v/>
      </c>
      <c r="Q32" s="24" t="str">
        <f>IF(OR(M32="",N32=""),"",N32-M32)</f>
        <v/>
      </c>
      <c r="R32" s="25" t="str">
        <f>IF(O32="","",O32+90)</f>
        <v/>
      </c>
      <c r="S32" s="12"/>
      <c r="T32" s="12"/>
      <c r="U32" s="25" t="str">
        <f>IF(O32="","",EDATE(O32,6))</f>
        <v/>
      </c>
      <c r="V32" s="12"/>
      <c r="W32" s="12"/>
      <c r="X32" s="12"/>
      <c r="Y32" s="12"/>
    </row>
    <row r="33" spans="1:25" x14ac:dyDescent="0.25">
      <c r="A33" s="12"/>
      <c r="B33" s="12"/>
      <c r="C33" s="12"/>
      <c r="D33" s="12"/>
      <c r="E33" s="17"/>
      <c r="F33" s="12"/>
      <c r="G33" s="15"/>
      <c r="H33" s="12"/>
      <c r="I33" s="16" t="str">
        <f>IF(AND(G33="",H33=""),"",N(G33)+N(H33)*'Start here'!$C$7)</f>
        <v/>
      </c>
      <c r="J33" s="16" t="str">
        <f>IF(OR(I33="",N(F33)=0),"",ROUND(I33/F33,0))</f>
        <v/>
      </c>
      <c r="K33" s="21" t="str">
        <f>IF(N(I33)=0,"",N(H33)*'Start here'!$C$7/I33)</f>
        <v/>
      </c>
      <c r="L33" s="23"/>
      <c r="M33" s="23"/>
      <c r="N33" s="23"/>
      <c r="O33" s="23"/>
      <c r="P33" s="24" t="str">
        <f>IF(OR(L33="",N33=""),"",N33-L33)</f>
        <v/>
      </c>
      <c r="Q33" s="24" t="str">
        <f>IF(OR(M33="",N33=""),"",N33-M33)</f>
        <v/>
      </c>
      <c r="R33" s="25" t="str">
        <f>IF(O33="","",O33+90)</f>
        <v/>
      </c>
      <c r="S33" s="12"/>
      <c r="T33" s="12"/>
      <c r="U33" s="25" t="str">
        <f>IF(O33="","",EDATE(O33,6))</f>
        <v/>
      </c>
      <c r="V33" s="12"/>
      <c r="W33" s="12"/>
      <c r="X33" s="12"/>
      <c r="Y33" s="12"/>
    </row>
    <row r="34" spans="1:25" x14ac:dyDescent="0.25">
      <c r="A34" s="12"/>
      <c r="B34" s="12"/>
      <c r="C34" s="12"/>
      <c r="D34" s="12"/>
      <c r="E34" s="17"/>
      <c r="F34" s="12"/>
      <c r="G34" s="15"/>
      <c r="H34" s="12"/>
      <c r="I34" s="16" t="str">
        <f>IF(AND(G34="",H34=""),"",N(G34)+N(H34)*'Start here'!$C$7)</f>
        <v/>
      </c>
      <c r="J34" s="16" t="str">
        <f>IF(OR(I34="",N(F34)=0),"",ROUND(I34/F34,0))</f>
        <v/>
      </c>
      <c r="K34" s="21" t="str">
        <f>IF(N(I34)=0,"",N(H34)*'Start here'!$C$7/I34)</f>
        <v/>
      </c>
      <c r="L34" s="23"/>
      <c r="M34" s="23"/>
      <c r="N34" s="23"/>
      <c r="O34" s="23"/>
      <c r="P34" s="24" t="str">
        <f>IF(OR(L34="",N34=""),"",N34-L34)</f>
        <v/>
      </c>
      <c r="Q34" s="24" t="str">
        <f>IF(OR(M34="",N34=""),"",N34-M34)</f>
        <v/>
      </c>
      <c r="R34" s="25" t="str">
        <f>IF(O34="","",O34+90)</f>
        <v/>
      </c>
      <c r="S34" s="12"/>
      <c r="T34" s="12"/>
      <c r="U34" s="25" t="str">
        <f>IF(O34="","",EDATE(O34,6))</f>
        <v/>
      </c>
      <c r="V34" s="12"/>
      <c r="W34" s="12"/>
      <c r="X34" s="12"/>
      <c r="Y34" s="12"/>
    </row>
    <row r="35" spans="1:25" x14ac:dyDescent="0.25">
      <c r="A35" s="12"/>
      <c r="B35" s="12"/>
      <c r="C35" s="12"/>
      <c r="D35" s="12"/>
      <c r="E35" s="17"/>
      <c r="F35" s="12"/>
      <c r="G35" s="15"/>
      <c r="H35" s="12"/>
      <c r="I35" s="16" t="str">
        <f>IF(AND(G35="",H35=""),"",N(G35)+N(H35)*'Start here'!$C$7)</f>
        <v/>
      </c>
      <c r="J35" s="16" t="str">
        <f>IF(OR(I35="",N(F35)=0),"",ROUND(I35/F35,0))</f>
        <v/>
      </c>
      <c r="K35" s="21" t="str">
        <f>IF(N(I35)=0,"",N(H35)*'Start here'!$C$7/I35)</f>
        <v/>
      </c>
      <c r="L35" s="23"/>
      <c r="M35" s="23"/>
      <c r="N35" s="23"/>
      <c r="O35" s="23"/>
      <c r="P35" s="24" t="str">
        <f>IF(OR(L35="",N35=""),"",N35-L35)</f>
        <v/>
      </c>
      <c r="Q35" s="24" t="str">
        <f>IF(OR(M35="",N35=""),"",N35-M35)</f>
        <v/>
      </c>
      <c r="R35" s="25" t="str">
        <f>IF(O35="","",O35+90)</f>
        <v/>
      </c>
      <c r="S35" s="12"/>
      <c r="T35" s="12"/>
      <c r="U35" s="25" t="str">
        <f>IF(O35="","",EDATE(O35,6))</f>
        <v/>
      </c>
      <c r="V35" s="12"/>
      <c r="W35" s="12"/>
      <c r="X35" s="12"/>
      <c r="Y35" s="12"/>
    </row>
    <row r="36" spans="1:25" x14ac:dyDescent="0.25">
      <c r="A36" s="12"/>
      <c r="B36" s="12"/>
      <c r="C36" s="12"/>
      <c r="D36" s="12"/>
      <c r="E36" s="17"/>
      <c r="F36" s="12"/>
      <c r="G36" s="15"/>
      <c r="H36" s="12"/>
      <c r="I36" s="16" t="str">
        <f>IF(AND(G36="",H36=""),"",N(G36)+N(H36)*'Start here'!$C$7)</f>
        <v/>
      </c>
      <c r="J36" s="16" t="str">
        <f>IF(OR(I36="",N(F36)=0),"",ROUND(I36/F36,0))</f>
        <v/>
      </c>
      <c r="K36" s="21" t="str">
        <f>IF(N(I36)=0,"",N(H36)*'Start here'!$C$7/I36)</f>
        <v/>
      </c>
      <c r="L36" s="23"/>
      <c r="M36" s="23"/>
      <c r="N36" s="23"/>
      <c r="O36" s="23"/>
      <c r="P36" s="24" t="str">
        <f>IF(OR(L36="",N36=""),"",N36-L36)</f>
        <v/>
      </c>
      <c r="Q36" s="24" t="str">
        <f>IF(OR(M36="",N36=""),"",N36-M36)</f>
        <v/>
      </c>
      <c r="R36" s="25" t="str">
        <f>IF(O36="","",O36+90)</f>
        <v/>
      </c>
      <c r="S36" s="12"/>
      <c r="T36" s="12"/>
      <c r="U36" s="25" t="str">
        <f>IF(O36="","",EDATE(O36,6))</f>
        <v/>
      </c>
      <c r="V36" s="12"/>
      <c r="W36" s="12"/>
      <c r="X36" s="12"/>
      <c r="Y36" s="12"/>
    </row>
    <row r="37" spans="1:25" x14ac:dyDescent="0.25">
      <c r="A37" s="12"/>
      <c r="B37" s="12"/>
      <c r="C37" s="12"/>
      <c r="D37" s="12"/>
      <c r="E37" s="17"/>
      <c r="F37" s="12"/>
      <c r="G37" s="15"/>
      <c r="H37" s="12"/>
      <c r="I37" s="16" t="str">
        <f>IF(AND(G37="",H37=""),"",N(G37)+N(H37)*'Start here'!$C$7)</f>
        <v/>
      </c>
      <c r="J37" s="16" t="str">
        <f>IF(OR(I37="",N(F37)=0),"",ROUND(I37/F37,0))</f>
        <v/>
      </c>
      <c r="K37" s="21" t="str">
        <f>IF(N(I37)=0,"",N(H37)*'Start here'!$C$7/I37)</f>
        <v/>
      </c>
      <c r="L37" s="23"/>
      <c r="M37" s="23"/>
      <c r="N37" s="23"/>
      <c r="O37" s="23"/>
      <c r="P37" s="24" t="str">
        <f>IF(OR(L37="",N37=""),"",N37-L37)</f>
        <v/>
      </c>
      <c r="Q37" s="24" t="str">
        <f>IF(OR(M37="",N37=""),"",N37-M37)</f>
        <v/>
      </c>
      <c r="R37" s="25" t="str">
        <f>IF(O37="","",O37+90)</f>
        <v/>
      </c>
      <c r="S37" s="12"/>
      <c r="T37" s="12"/>
      <c r="U37" s="25" t="str">
        <f>IF(O37="","",EDATE(O37,6))</f>
        <v/>
      </c>
      <c r="V37" s="12"/>
      <c r="W37" s="12"/>
      <c r="X37" s="12"/>
      <c r="Y37" s="12"/>
    </row>
    <row r="38" spans="1:25" x14ac:dyDescent="0.25">
      <c r="A38" s="12"/>
      <c r="B38" s="12"/>
      <c r="C38" s="12"/>
      <c r="D38" s="12"/>
      <c r="E38" s="17"/>
      <c r="F38" s="12"/>
      <c r="G38" s="15"/>
      <c r="H38" s="12"/>
      <c r="I38" s="16" t="str">
        <f>IF(AND(G38="",H38=""),"",N(G38)+N(H38)*'Start here'!$C$7)</f>
        <v/>
      </c>
      <c r="J38" s="16" t="str">
        <f>IF(OR(I38="",N(F38)=0),"",ROUND(I38/F38,0))</f>
        <v/>
      </c>
      <c r="K38" s="21" t="str">
        <f>IF(N(I38)=0,"",N(H38)*'Start here'!$C$7/I38)</f>
        <v/>
      </c>
      <c r="L38" s="23"/>
      <c r="M38" s="23"/>
      <c r="N38" s="23"/>
      <c r="O38" s="23"/>
      <c r="P38" s="24" t="str">
        <f>IF(OR(L38="",N38=""),"",N38-L38)</f>
        <v/>
      </c>
      <c r="Q38" s="24" t="str">
        <f>IF(OR(M38="",N38=""),"",N38-M38)</f>
        <v/>
      </c>
      <c r="R38" s="25" t="str">
        <f>IF(O38="","",O38+90)</f>
        <v/>
      </c>
      <c r="S38" s="12"/>
      <c r="T38" s="12"/>
      <c r="U38" s="25" t="str">
        <f>IF(O38="","",EDATE(O38,6))</f>
        <v/>
      </c>
      <c r="V38" s="12"/>
      <c r="W38" s="12"/>
      <c r="X38" s="12"/>
      <c r="Y38" s="12"/>
    </row>
    <row r="39" spans="1:25" x14ac:dyDescent="0.25">
      <c r="A39" s="12"/>
      <c r="B39" s="12"/>
      <c r="C39" s="12"/>
      <c r="D39" s="12"/>
      <c r="E39" s="17"/>
      <c r="F39" s="12"/>
      <c r="G39" s="15"/>
      <c r="H39" s="12"/>
      <c r="I39" s="16" t="str">
        <f>IF(AND(G39="",H39=""),"",N(G39)+N(H39)*'Start here'!$C$7)</f>
        <v/>
      </c>
      <c r="J39" s="16" t="str">
        <f>IF(OR(I39="",N(F39)=0),"",ROUND(I39/F39,0))</f>
        <v/>
      </c>
      <c r="K39" s="21" t="str">
        <f>IF(N(I39)=0,"",N(H39)*'Start here'!$C$7/I39)</f>
        <v/>
      </c>
      <c r="L39" s="23"/>
      <c r="M39" s="23"/>
      <c r="N39" s="23"/>
      <c r="O39" s="23"/>
      <c r="P39" s="24" t="str">
        <f>IF(OR(L39="",N39=""),"",N39-L39)</f>
        <v/>
      </c>
      <c r="Q39" s="24" t="str">
        <f>IF(OR(M39="",N39=""),"",N39-M39)</f>
        <v/>
      </c>
      <c r="R39" s="25" t="str">
        <f>IF(O39="","",O39+90)</f>
        <v/>
      </c>
      <c r="S39" s="12"/>
      <c r="T39" s="12"/>
      <c r="U39" s="25" t="str">
        <f>IF(O39="","",EDATE(O39,6))</f>
        <v/>
      </c>
      <c r="V39" s="12"/>
      <c r="W39" s="12"/>
      <c r="X39" s="12"/>
      <c r="Y39" s="12"/>
    </row>
    <row r="40" spans="1:25" x14ac:dyDescent="0.25">
      <c r="A40" s="12"/>
      <c r="B40" s="12"/>
      <c r="C40" s="12"/>
      <c r="D40" s="12"/>
      <c r="E40" s="17"/>
      <c r="F40" s="12"/>
      <c r="G40" s="15"/>
      <c r="H40" s="12"/>
      <c r="I40" s="16" t="str">
        <f>IF(AND(G40="",H40=""),"",N(G40)+N(H40)*'Start here'!$C$7)</f>
        <v/>
      </c>
      <c r="J40" s="16" t="str">
        <f>IF(OR(I40="",N(F40)=0),"",ROUND(I40/F40,0))</f>
        <v/>
      </c>
      <c r="K40" s="21" t="str">
        <f>IF(N(I40)=0,"",N(H40)*'Start here'!$C$7/I40)</f>
        <v/>
      </c>
      <c r="L40" s="23"/>
      <c r="M40" s="23"/>
      <c r="N40" s="23"/>
      <c r="O40" s="23"/>
      <c r="P40" s="24" t="str">
        <f>IF(OR(L40="",N40=""),"",N40-L40)</f>
        <v/>
      </c>
      <c r="Q40" s="24" t="str">
        <f>IF(OR(M40="",N40=""),"",N40-M40)</f>
        <v/>
      </c>
      <c r="R40" s="25" t="str">
        <f>IF(O40="","",O40+90)</f>
        <v/>
      </c>
      <c r="S40" s="12"/>
      <c r="T40" s="12"/>
      <c r="U40" s="25" t="str">
        <f>IF(O40="","",EDATE(O40,6))</f>
        <v/>
      </c>
      <c r="V40" s="12"/>
      <c r="W40" s="12"/>
      <c r="X40" s="12"/>
      <c r="Y40" s="12"/>
    </row>
    <row r="41" spans="1:25" x14ac:dyDescent="0.25">
      <c r="A41" s="12"/>
      <c r="B41" s="12"/>
      <c r="C41" s="12"/>
      <c r="D41" s="12"/>
      <c r="E41" s="17"/>
      <c r="F41" s="12"/>
      <c r="G41" s="15"/>
      <c r="H41" s="12"/>
      <c r="I41" s="16" t="str">
        <f>IF(AND(G41="",H41=""),"",N(G41)+N(H41)*'Start here'!$C$7)</f>
        <v/>
      </c>
      <c r="J41" s="16" t="str">
        <f>IF(OR(I41="",N(F41)=0),"",ROUND(I41/F41,0))</f>
        <v/>
      </c>
      <c r="K41" s="21" t="str">
        <f>IF(N(I41)=0,"",N(H41)*'Start here'!$C$7/I41)</f>
        <v/>
      </c>
      <c r="L41" s="23"/>
      <c r="M41" s="23"/>
      <c r="N41" s="23"/>
      <c r="O41" s="23"/>
      <c r="P41" s="24" t="str">
        <f>IF(OR(L41="",N41=""),"",N41-L41)</f>
        <v/>
      </c>
      <c r="Q41" s="24" t="str">
        <f>IF(OR(M41="",N41=""),"",N41-M41)</f>
        <v/>
      </c>
      <c r="R41" s="25" t="str">
        <f>IF(O41="","",O41+90)</f>
        <v/>
      </c>
      <c r="S41" s="12"/>
      <c r="T41" s="12"/>
      <c r="U41" s="25" t="str">
        <f>IF(O41="","",EDATE(O41,6))</f>
        <v/>
      </c>
      <c r="V41" s="12"/>
      <c r="W41" s="12"/>
      <c r="X41" s="12"/>
      <c r="Y41" s="12"/>
    </row>
    <row r="42" spans="1:25" x14ac:dyDescent="0.25">
      <c r="A42" s="12"/>
      <c r="B42" s="12"/>
      <c r="C42" s="12"/>
      <c r="D42" s="12"/>
      <c r="E42" s="17"/>
      <c r="F42" s="12"/>
      <c r="G42" s="15"/>
      <c r="H42" s="12"/>
      <c r="I42" s="16" t="str">
        <f>IF(AND(G42="",H42=""),"",N(G42)+N(H42)*'Start here'!$C$7)</f>
        <v/>
      </c>
      <c r="J42" s="16" t="str">
        <f>IF(OR(I42="",N(F42)=0),"",ROUND(I42/F42,0))</f>
        <v/>
      </c>
      <c r="K42" s="21" t="str">
        <f>IF(N(I42)=0,"",N(H42)*'Start here'!$C$7/I42)</f>
        <v/>
      </c>
      <c r="L42" s="23"/>
      <c r="M42" s="23"/>
      <c r="N42" s="23"/>
      <c r="O42" s="23"/>
      <c r="P42" s="24" t="str">
        <f>IF(OR(L42="",N42=""),"",N42-L42)</f>
        <v/>
      </c>
      <c r="Q42" s="24" t="str">
        <f>IF(OR(M42="",N42=""),"",N42-M42)</f>
        <v/>
      </c>
      <c r="R42" s="25" t="str">
        <f>IF(O42="","",O42+90)</f>
        <v/>
      </c>
      <c r="S42" s="12"/>
      <c r="T42" s="12"/>
      <c r="U42" s="25" t="str">
        <f>IF(O42="","",EDATE(O42,6))</f>
        <v/>
      </c>
      <c r="V42" s="12"/>
      <c r="W42" s="12"/>
      <c r="X42" s="12"/>
      <c r="Y42" s="12"/>
    </row>
    <row r="43" spans="1:25" x14ac:dyDescent="0.25">
      <c r="A43" s="12"/>
      <c r="B43" s="12"/>
      <c r="C43" s="12"/>
      <c r="D43" s="12"/>
      <c r="E43" s="17"/>
      <c r="F43" s="12"/>
      <c r="G43" s="15"/>
      <c r="H43" s="12"/>
      <c r="I43" s="16" t="str">
        <f>IF(AND(G43="",H43=""),"",N(G43)+N(H43)*'Start here'!$C$7)</f>
        <v/>
      </c>
      <c r="J43" s="16" t="str">
        <f>IF(OR(I43="",N(F43)=0),"",ROUND(I43/F43,0))</f>
        <v/>
      </c>
      <c r="K43" s="21" t="str">
        <f>IF(N(I43)=0,"",N(H43)*'Start here'!$C$7/I43)</f>
        <v/>
      </c>
      <c r="L43" s="23"/>
      <c r="M43" s="23"/>
      <c r="N43" s="23"/>
      <c r="O43" s="23"/>
      <c r="P43" s="24" t="str">
        <f>IF(OR(L43="",N43=""),"",N43-L43)</f>
        <v/>
      </c>
      <c r="Q43" s="24" t="str">
        <f>IF(OR(M43="",N43=""),"",N43-M43)</f>
        <v/>
      </c>
      <c r="R43" s="25" t="str">
        <f>IF(O43="","",O43+90)</f>
        <v/>
      </c>
      <c r="S43" s="12"/>
      <c r="T43" s="12"/>
      <c r="U43" s="25" t="str">
        <f>IF(O43="","",EDATE(O43,6))</f>
        <v/>
      </c>
      <c r="V43" s="12"/>
      <c r="W43" s="12"/>
      <c r="X43" s="12"/>
      <c r="Y43" s="12"/>
    </row>
    <row r="44" spans="1:25" x14ac:dyDescent="0.25">
      <c r="A44" s="12"/>
      <c r="B44" s="12"/>
      <c r="C44" s="12"/>
      <c r="D44" s="12"/>
      <c r="E44" s="17"/>
      <c r="F44" s="12"/>
      <c r="G44" s="15"/>
      <c r="H44" s="12"/>
      <c r="I44" s="16" t="str">
        <f>IF(AND(G44="",H44=""),"",N(G44)+N(H44)*'Start here'!$C$7)</f>
        <v/>
      </c>
      <c r="J44" s="16" t="str">
        <f>IF(OR(I44="",N(F44)=0),"",ROUND(I44/F44,0))</f>
        <v/>
      </c>
      <c r="K44" s="21" t="str">
        <f>IF(N(I44)=0,"",N(H44)*'Start here'!$C$7/I44)</f>
        <v/>
      </c>
      <c r="L44" s="23"/>
      <c r="M44" s="23"/>
      <c r="N44" s="23"/>
      <c r="O44" s="23"/>
      <c r="P44" s="24" t="str">
        <f>IF(OR(L44="",N44=""),"",N44-L44)</f>
        <v/>
      </c>
      <c r="Q44" s="24" t="str">
        <f>IF(OR(M44="",N44=""),"",N44-M44)</f>
        <v/>
      </c>
      <c r="R44" s="25" t="str">
        <f>IF(O44="","",O44+90)</f>
        <v/>
      </c>
      <c r="S44" s="12"/>
      <c r="T44" s="12"/>
      <c r="U44" s="25" t="str">
        <f>IF(O44="","",EDATE(O44,6))</f>
        <v/>
      </c>
      <c r="V44" s="12"/>
      <c r="W44" s="12"/>
      <c r="X44" s="12"/>
      <c r="Y44" s="12"/>
    </row>
    <row r="45" spans="1:25" x14ac:dyDescent="0.25">
      <c r="A45" s="12"/>
      <c r="B45" s="12"/>
      <c r="C45" s="12"/>
      <c r="D45" s="12"/>
      <c r="E45" s="17"/>
      <c r="F45" s="12"/>
      <c r="G45" s="15"/>
      <c r="H45" s="12"/>
      <c r="I45" s="16" t="str">
        <f>IF(AND(G45="",H45=""),"",N(G45)+N(H45)*'Start here'!$C$7)</f>
        <v/>
      </c>
      <c r="J45" s="16" t="str">
        <f>IF(OR(I45="",N(F45)=0),"",ROUND(I45/F45,0))</f>
        <v/>
      </c>
      <c r="K45" s="21" t="str">
        <f>IF(N(I45)=0,"",N(H45)*'Start here'!$C$7/I45)</f>
        <v/>
      </c>
      <c r="L45" s="23"/>
      <c r="M45" s="23"/>
      <c r="N45" s="23"/>
      <c r="O45" s="23"/>
      <c r="P45" s="24" t="str">
        <f>IF(OR(L45="",N45=""),"",N45-L45)</f>
        <v/>
      </c>
      <c r="Q45" s="24" t="str">
        <f>IF(OR(M45="",N45=""),"",N45-M45)</f>
        <v/>
      </c>
      <c r="R45" s="25" t="str">
        <f>IF(O45="","",O45+90)</f>
        <v/>
      </c>
      <c r="S45" s="12"/>
      <c r="T45" s="12"/>
      <c r="U45" s="25" t="str">
        <f>IF(O45="","",EDATE(O45,6))</f>
        <v/>
      </c>
      <c r="V45" s="12"/>
      <c r="W45" s="12"/>
      <c r="X45" s="12"/>
      <c r="Y45" s="12"/>
    </row>
    <row r="46" spans="1:25" x14ac:dyDescent="0.25">
      <c r="A46" s="12"/>
      <c r="B46" s="12"/>
      <c r="C46" s="12"/>
      <c r="D46" s="12"/>
      <c r="E46" s="17"/>
      <c r="F46" s="12"/>
      <c r="G46" s="15"/>
      <c r="H46" s="12"/>
      <c r="I46" s="16" t="str">
        <f>IF(AND(G46="",H46=""),"",N(G46)+N(H46)*'Start here'!$C$7)</f>
        <v/>
      </c>
      <c r="J46" s="16" t="str">
        <f>IF(OR(I46="",N(F46)=0),"",ROUND(I46/F46,0))</f>
        <v/>
      </c>
      <c r="K46" s="21" t="str">
        <f>IF(N(I46)=0,"",N(H46)*'Start here'!$C$7/I46)</f>
        <v/>
      </c>
      <c r="L46" s="23"/>
      <c r="M46" s="23"/>
      <c r="N46" s="23"/>
      <c r="O46" s="23"/>
      <c r="P46" s="24" t="str">
        <f>IF(OR(L46="",N46=""),"",N46-L46)</f>
        <v/>
      </c>
      <c r="Q46" s="24" t="str">
        <f>IF(OR(M46="",N46=""),"",N46-M46)</f>
        <v/>
      </c>
      <c r="R46" s="25" t="str">
        <f>IF(O46="","",O46+90)</f>
        <v/>
      </c>
      <c r="S46" s="12"/>
      <c r="T46" s="12"/>
      <c r="U46" s="25" t="str">
        <f>IF(O46="","",EDATE(O46,6))</f>
        <v/>
      </c>
      <c r="V46" s="12"/>
      <c r="W46" s="12"/>
      <c r="X46" s="12"/>
      <c r="Y46" s="12"/>
    </row>
    <row r="47" spans="1:25" x14ac:dyDescent="0.25">
      <c r="A47" s="12"/>
      <c r="B47" s="12"/>
      <c r="C47" s="12"/>
      <c r="D47" s="12"/>
      <c r="E47" s="17"/>
      <c r="F47" s="12"/>
      <c r="G47" s="15"/>
      <c r="H47" s="12"/>
      <c r="I47" s="16" t="str">
        <f>IF(AND(G47="",H47=""),"",N(G47)+N(H47)*'Start here'!$C$7)</f>
        <v/>
      </c>
      <c r="J47" s="16" t="str">
        <f>IF(OR(I47="",N(F47)=0),"",ROUND(I47/F47,0))</f>
        <v/>
      </c>
      <c r="K47" s="21" t="str">
        <f>IF(N(I47)=0,"",N(H47)*'Start here'!$C$7/I47)</f>
        <v/>
      </c>
      <c r="L47" s="23"/>
      <c r="M47" s="23"/>
      <c r="N47" s="23"/>
      <c r="O47" s="23"/>
      <c r="P47" s="24" t="str">
        <f>IF(OR(L47="",N47=""),"",N47-L47)</f>
        <v/>
      </c>
      <c r="Q47" s="24" t="str">
        <f>IF(OR(M47="",N47=""),"",N47-M47)</f>
        <v/>
      </c>
      <c r="R47" s="25" t="str">
        <f>IF(O47="","",O47+90)</f>
        <v/>
      </c>
      <c r="S47" s="12"/>
      <c r="T47" s="12"/>
      <c r="U47" s="25" t="str">
        <f>IF(O47="","",EDATE(O47,6))</f>
        <v/>
      </c>
      <c r="V47" s="12"/>
      <c r="W47" s="12"/>
      <c r="X47" s="12"/>
      <c r="Y47" s="12"/>
    </row>
    <row r="48" spans="1:25" x14ac:dyDescent="0.25">
      <c r="A48" s="12"/>
      <c r="B48" s="12"/>
      <c r="C48" s="12"/>
      <c r="D48" s="12"/>
      <c r="E48" s="17"/>
      <c r="F48" s="12"/>
      <c r="G48" s="15"/>
      <c r="H48" s="12"/>
      <c r="I48" s="16" t="str">
        <f>IF(AND(G48="",H48=""),"",N(G48)+N(H48)*'Start here'!$C$7)</f>
        <v/>
      </c>
      <c r="J48" s="16" t="str">
        <f>IF(OR(I48="",N(F48)=0),"",ROUND(I48/F48,0))</f>
        <v/>
      </c>
      <c r="K48" s="21" t="str">
        <f>IF(N(I48)=0,"",N(H48)*'Start here'!$C$7/I48)</f>
        <v/>
      </c>
      <c r="L48" s="23"/>
      <c r="M48" s="23"/>
      <c r="N48" s="23"/>
      <c r="O48" s="23"/>
      <c r="P48" s="24" t="str">
        <f>IF(OR(L48="",N48=""),"",N48-L48)</f>
        <v/>
      </c>
      <c r="Q48" s="24" t="str">
        <f>IF(OR(M48="",N48=""),"",N48-M48)</f>
        <v/>
      </c>
      <c r="R48" s="25" t="str">
        <f>IF(O48="","",O48+90)</f>
        <v/>
      </c>
      <c r="S48" s="12"/>
      <c r="T48" s="12"/>
      <c r="U48" s="25" t="str">
        <f>IF(O48="","",EDATE(O48,6))</f>
        <v/>
      </c>
      <c r="V48" s="12"/>
      <c r="W48" s="12"/>
      <c r="X48" s="12"/>
      <c r="Y48" s="12"/>
    </row>
    <row r="49" spans="1:25" x14ac:dyDescent="0.25">
      <c r="A49" s="12"/>
      <c r="B49" s="12"/>
      <c r="C49" s="12"/>
      <c r="D49" s="12"/>
      <c r="E49" s="17"/>
      <c r="F49" s="12"/>
      <c r="G49" s="15"/>
      <c r="H49" s="12"/>
      <c r="I49" s="16" t="str">
        <f>IF(AND(G49="",H49=""),"",N(G49)+N(H49)*'Start here'!$C$7)</f>
        <v/>
      </c>
      <c r="J49" s="16" t="str">
        <f>IF(OR(I49="",N(F49)=0),"",ROUND(I49/F49,0))</f>
        <v/>
      </c>
      <c r="K49" s="21" t="str">
        <f>IF(N(I49)=0,"",N(H49)*'Start here'!$C$7/I49)</f>
        <v/>
      </c>
      <c r="L49" s="23"/>
      <c r="M49" s="23"/>
      <c r="N49" s="23"/>
      <c r="O49" s="23"/>
      <c r="P49" s="24" t="str">
        <f>IF(OR(L49="",N49=""),"",N49-L49)</f>
        <v/>
      </c>
      <c r="Q49" s="24" t="str">
        <f>IF(OR(M49="",N49=""),"",N49-M49)</f>
        <v/>
      </c>
      <c r="R49" s="25" t="str">
        <f>IF(O49="","",O49+90)</f>
        <v/>
      </c>
      <c r="S49" s="12"/>
      <c r="T49" s="12"/>
      <c r="U49" s="25" t="str">
        <f>IF(O49="","",EDATE(O49,6))</f>
        <v/>
      </c>
      <c r="V49" s="12"/>
      <c r="W49" s="12"/>
      <c r="X49" s="12"/>
      <c r="Y49" s="12"/>
    </row>
    <row r="50" spans="1:25" x14ac:dyDescent="0.25">
      <c r="A50" s="12"/>
      <c r="B50" s="12"/>
      <c r="C50" s="12"/>
      <c r="D50" s="12"/>
      <c r="E50" s="17"/>
      <c r="F50" s="12"/>
      <c r="G50" s="15"/>
      <c r="H50" s="12"/>
      <c r="I50" s="16" t="str">
        <f>IF(AND(G50="",H50=""),"",N(G50)+N(H50)*'Start here'!$C$7)</f>
        <v/>
      </c>
      <c r="J50" s="16" t="str">
        <f>IF(OR(I50="",N(F50)=0),"",ROUND(I50/F50,0))</f>
        <v/>
      </c>
      <c r="K50" s="21" t="str">
        <f>IF(N(I50)=0,"",N(H50)*'Start here'!$C$7/I50)</f>
        <v/>
      </c>
      <c r="L50" s="23"/>
      <c r="M50" s="23"/>
      <c r="N50" s="23"/>
      <c r="O50" s="23"/>
      <c r="P50" s="24" t="str">
        <f>IF(OR(L50="",N50=""),"",N50-L50)</f>
        <v/>
      </c>
      <c r="Q50" s="24" t="str">
        <f>IF(OR(M50="",N50=""),"",N50-M50)</f>
        <v/>
      </c>
      <c r="R50" s="25" t="str">
        <f>IF(O50="","",O50+90)</f>
        <v/>
      </c>
      <c r="S50" s="12"/>
      <c r="T50" s="12"/>
      <c r="U50" s="25" t="str">
        <f>IF(O50="","",EDATE(O50,6))</f>
        <v/>
      </c>
      <c r="V50" s="12"/>
      <c r="W50" s="12"/>
      <c r="X50" s="12"/>
      <c r="Y50" s="12"/>
    </row>
    <row r="51" spans="1:25" x14ac:dyDescent="0.25">
      <c r="A51" s="12"/>
      <c r="B51" s="12"/>
      <c r="C51" s="12"/>
      <c r="D51" s="12"/>
      <c r="E51" s="17"/>
      <c r="F51" s="12"/>
      <c r="G51" s="15"/>
      <c r="H51" s="12"/>
      <c r="I51" s="16" t="str">
        <f>IF(AND(G51="",H51=""),"",N(G51)+N(H51)*'Start here'!$C$7)</f>
        <v/>
      </c>
      <c r="J51" s="16" t="str">
        <f>IF(OR(I51="",N(F51)=0),"",ROUND(I51/F51,0))</f>
        <v/>
      </c>
      <c r="K51" s="21" t="str">
        <f>IF(N(I51)=0,"",N(H51)*'Start here'!$C$7/I51)</f>
        <v/>
      </c>
      <c r="L51" s="23"/>
      <c r="M51" s="23"/>
      <c r="N51" s="23"/>
      <c r="O51" s="23"/>
      <c r="P51" s="24" t="str">
        <f>IF(OR(L51="",N51=""),"",N51-L51)</f>
        <v/>
      </c>
      <c r="Q51" s="24" t="str">
        <f>IF(OR(M51="",N51=""),"",N51-M51)</f>
        <v/>
      </c>
      <c r="R51" s="25" t="str">
        <f>IF(O51="","",O51+90)</f>
        <v/>
      </c>
      <c r="S51" s="12"/>
      <c r="T51" s="12"/>
      <c r="U51" s="25" t="str">
        <f>IF(O51="","",EDATE(O51,6))</f>
        <v/>
      </c>
      <c r="V51" s="12"/>
      <c r="W51" s="12"/>
      <c r="X51" s="12"/>
      <c r="Y51" s="12"/>
    </row>
    <row r="52" spans="1:25" x14ac:dyDescent="0.25">
      <c r="A52" s="12"/>
      <c r="B52" s="12"/>
      <c r="C52" s="12"/>
      <c r="D52" s="12"/>
      <c r="E52" s="17"/>
      <c r="F52" s="12"/>
      <c r="G52" s="15"/>
      <c r="H52" s="12"/>
      <c r="I52" s="16" t="str">
        <f>IF(AND(G52="",H52=""),"",N(G52)+N(H52)*'Start here'!$C$7)</f>
        <v/>
      </c>
      <c r="J52" s="16" t="str">
        <f>IF(OR(I52="",N(F52)=0),"",ROUND(I52/F52,0))</f>
        <v/>
      </c>
      <c r="K52" s="21" t="str">
        <f>IF(N(I52)=0,"",N(H52)*'Start here'!$C$7/I52)</f>
        <v/>
      </c>
      <c r="L52" s="23"/>
      <c r="M52" s="23"/>
      <c r="N52" s="23"/>
      <c r="O52" s="23"/>
      <c r="P52" s="24" t="str">
        <f>IF(OR(L52="",N52=""),"",N52-L52)</f>
        <v/>
      </c>
      <c r="Q52" s="24" t="str">
        <f>IF(OR(M52="",N52=""),"",N52-M52)</f>
        <v/>
      </c>
      <c r="R52" s="25" t="str">
        <f>IF(O52="","",O52+90)</f>
        <v/>
      </c>
      <c r="S52" s="12"/>
      <c r="T52" s="12"/>
      <c r="U52" s="25" t="str">
        <f>IF(O52="","",EDATE(O52,6))</f>
        <v/>
      </c>
      <c r="V52" s="12"/>
      <c r="W52" s="12"/>
      <c r="X52" s="12"/>
      <c r="Y52" s="12"/>
    </row>
    <row r="53" spans="1:25" x14ac:dyDescent="0.25">
      <c r="A53" s="12"/>
      <c r="B53" s="12"/>
      <c r="C53" s="12"/>
      <c r="D53" s="12"/>
      <c r="E53" s="17"/>
      <c r="F53" s="12"/>
      <c r="G53" s="15"/>
      <c r="H53" s="12"/>
      <c r="I53" s="16" t="str">
        <f>IF(AND(G53="",H53=""),"",N(G53)+N(H53)*'Start here'!$C$7)</f>
        <v/>
      </c>
      <c r="J53" s="16" t="str">
        <f>IF(OR(I53="",N(F53)=0),"",ROUND(I53/F53,0))</f>
        <v/>
      </c>
      <c r="K53" s="21" t="str">
        <f>IF(N(I53)=0,"",N(H53)*'Start here'!$C$7/I53)</f>
        <v/>
      </c>
      <c r="L53" s="23"/>
      <c r="M53" s="23"/>
      <c r="N53" s="23"/>
      <c r="O53" s="23"/>
      <c r="P53" s="24" t="str">
        <f>IF(OR(L53="",N53=""),"",N53-L53)</f>
        <v/>
      </c>
      <c r="Q53" s="24" t="str">
        <f>IF(OR(M53="",N53=""),"",N53-M53)</f>
        <v/>
      </c>
      <c r="R53" s="25" t="str">
        <f>IF(O53="","",O53+90)</f>
        <v/>
      </c>
      <c r="S53" s="12"/>
      <c r="T53" s="12"/>
      <c r="U53" s="25" t="str">
        <f>IF(O53="","",EDATE(O53,6))</f>
        <v/>
      </c>
      <c r="V53" s="12"/>
      <c r="W53" s="12"/>
      <c r="X53" s="12"/>
      <c r="Y53" s="12"/>
    </row>
    <row r="54" spans="1:25" x14ac:dyDescent="0.25">
      <c r="A54" s="12"/>
      <c r="B54" s="12"/>
      <c r="C54" s="12"/>
      <c r="D54" s="12"/>
      <c r="E54" s="17"/>
      <c r="F54" s="12"/>
      <c r="G54" s="15"/>
      <c r="H54" s="12"/>
      <c r="I54" s="16" t="str">
        <f>IF(AND(G54="",H54=""),"",N(G54)+N(H54)*'Start here'!$C$7)</f>
        <v/>
      </c>
      <c r="J54" s="16" t="str">
        <f>IF(OR(I54="",N(F54)=0),"",ROUND(I54/F54,0))</f>
        <v/>
      </c>
      <c r="K54" s="21" t="str">
        <f>IF(N(I54)=0,"",N(H54)*'Start here'!$C$7/I54)</f>
        <v/>
      </c>
      <c r="L54" s="23"/>
      <c r="M54" s="23"/>
      <c r="N54" s="23"/>
      <c r="O54" s="23"/>
      <c r="P54" s="24" t="str">
        <f>IF(OR(L54="",N54=""),"",N54-L54)</f>
        <v/>
      </c>
      <c r="Q54" s="24" t="str">
        <f>IF(OR(M54="",N54=""),"",N54-M54)</f>
        <v/>
      </c>
      <c r="R54" s="25" t="str">
        <f>IF(O54="","",O54+90)</f>
        <v/>
      </c>
      <c r="S54" s="12"/>
      <c r="T54" s="12"/>
      <c r="U54" s="25" t="str">
        <f>IF(O54="","",EDATE(O54,6))</f>
        <v/>
      </c>
      <c r="V54" s="12"/>
      <c r="W54" s="12"/>
      <c r="X54" s="12"/>
      <c r="Y54" s="12"/>
    </row>
    <row r="55" spans="1:25" x14ac:dyDescent="0.25">
      <c r="A55" s="12"/>
      <c r="B55" s="12"/>
      <c r="C55" s="12"/>
      <c r="D55" s="12"/>
      <c r="E55" s="17"/>
      <c r="F55" s="12"/>
      <c r="G55" s="15"/>
      <c r="H55" s="12"/>
      <c r="I55" s="16" t="str">
        <f>IF(AND(G55="",H55=""),"",N(G55)+N(H55)*'Start here'!$C$7)</f>
        <v/>
      </c>
      <c r="J55" s="16" t="str">
        <f>IF(OR(I55="",N(F55)=0),"",ROUND(I55/F55,0))</f>
        <v/>
      </c>
      <c r="K55" s="21" t="str">
        <f>IF(N(I55)=0,"",N(H55)*'Start here'!$C$7/I55)</f>
        <v/>
      </c>
      <c r="L55" s="23"/>
      <c r="M55" s="23"/>
      <c r="N55" s="23"/>
      <c r="O55" s="23"/>
      <c r="P55" s="24" t="str">
        <f>IF(OR(L55="",N55=""),"",N55-L55)</f>
        <v/>
      </c>
      <c r="Q55" s="24" t="str">
        <f>IF(OR(M55="",N55=""),"",N55-M55)</f>
        <v/>
      </c>
      <c r="R55" s="25" t="str">
        <f>IF(O55="","",O55+90)</f>
        <v/>
      </c>
      <c r="S55" s="12"/>
      <c r="T55" s="12"/>
      <c r="U55" s="25" t="str">
        <f>IF(O55="","",EDATE(O55,6))</f>
        <v/>
      </c>
      <c r="V55" s="12"/>
      <c r="W55" s="12"/>
      <c r="X55" s="12"/>
      <c r="Y55" s="12"/>
    </row>
    <row r="56" spans="1:25" x14ac:dyDescent="0.25">
      <c r="A56" s="12"/>
      <c r="B56" s="12"/>
      <c r="C56" s="12"/>
      <c r="D56" s="12"/>
      <c r="E56" s="17"/>
      <c r="F56" s="12"/>
      <c r="G56" s="15"/>
      <c r="H56" s="12"/>
      <c r="I56" s="16" t="str">
        <f>IF(AND(G56="",H56=""),"",N(G56)+N(H56)*'Start here'!$C$7)</f>
        <v/>
      </c>
      <c r="J56" s="16" t="str">
        <f>IF(OR(I56="",N(F56)=0),"",ROUND(I56/F56,0))</f>
        <v/>
      </c>
      <c r="K56" s="21" t="str">
        <f>IF(N(I56)=0,"",N(H56)*'Start here'!$C$7/I56)</f>
        <v/>
      </c>
      <c r="L56" s="23"/>
      <c r="M56" s="23"/>
      <c r="N56" s="23"/>
      <c r="O56" s="23"/>
      <c r="P56" s="24" t="str">
        <f>IF(OR(L56="",N56=""),"",N56-L56)</f>
        <v/>
      </c>
      <c r="Q56" s="24" t="str">
        <f>IF(OR(M56="",N56=""),"",N56-M56)</f>
        <v/>
      </c>
      <c r="R56" s="25" t="str">
        <f>IF(O56="","",O56+90)</f>
        <v/>
      </c>
      <c r="S56" s="12"/>
      <c r="T56" s="12"/>
      <c r="U56" s="25" t="str">
        <f>IF(O56="","",EDATE(O56,6))</f>
        <v/>
      </c>
      <c r="V56" s="12"/>
      <c r="W56" s="12"/>
      <c r="X56" s="12"/>
      <c r="Y56" s="12"/>
    </row>
    <row r="57" spans="1:25" x14ac:dyDescent="0.25">
      <c r="A57" s="12"/>
      <c r="B57" s="12"/>
      <c r="C57" s="12"/>
      <c r="D57" s="12"/>
      <c r="E57" s="17"/>
      <c r="F57" s="12"/>
      <c r="G57" s="15"/>
      <c r="H57" s="12"/>
      <c r="I57" s="16" t="str">
        <f>IF(AND(G57="",H57=""),"",N(G57)+N(H57)*'Start here'!$C$7)</f>
        <v/>
      </c>
      <c r="J57" s="16" t="str">
        <f>IF(OR(I57="",N(F57)=0),"",ROUND(I57/F57,0))</f>
        <v/>
      </c>
      <c r="K57" s="21" t="str">
        <f>IF(N(I57)=0,"",N(H57)*'Start here'!$C$7/I57)</f>
        <v/>
      </c>
      <c r="L57" s="23"/>
      <c r="M57" s="23"/>
      <c r="N57" s="23"/>
      <c r="O57" s="23"/>
      <c r="P57" s="24" t="str">
        <f>IF(OR(L57="",N57=""),"",N57-L57)</f>
        <v/>
      </c>
      <c r="Q57" s="24" t="str">
        <f>IF(OR(M57="",N57=""),"",N57-M57)</f>
        <v/>
      </c>
      <c r="R57" s="25" t="str">
        <f>IF(O57="","",O57+90)</f>
        <v/>
      </c>
      <c r="S57" s="12"/>
      <c r="T57" s="12"/>
      <c r="U57" s="25" t="str">
        <f>IF(O57="","",EDATE(O57,6))</f>
        <v/>
      </c>
      <c r="V57" s="12"/>
      <c r="W57" s="12"/>
      <c r="X57" s="12"/>
      <c r="Y57" s="12"/>
    </row>
    <row r="58" spans="1:25" x14ac:dyDescent="0.25">
      <c r="A58" s="12"/>
      <c r="B58" s="12"/>
      <c r="C58" s="12"/>
      <c r="D58" s="12"/>
      <c r="E58" s="17"/>
      <c r="F58" s="12"/>
      <c r="G58" s="15"/>
      <c r="H58" s="12"/>
      <c r="I58" s="16" t="str">
        <f>IF(AND(G58="",H58=""),"",N(G58)+N(H58)*'Start here'!$C$7)</f>
        <v/>
      </c>
      <c r="J58" s="16" t="str">
        <f>IF(OR(I58="",N(F58)=0),"",ROUND(I58/F58,0))</f>
        <v/>
      </c>
      <c r="K58" s="21" t="str">
        <f>IF(N(I58)=0,"",N(H58)*'Start here'!$C$7/I58)</f>
        <v/>
      </c>
      <c r="L58" s="23"/>
      <c r="M58" s="23"/>
      <c r="N58" s="23"/>
      <c r="O58" s="23"/>
      <c r="P58" s="24" t="str">
        <f>IF(OR(L58="",N58=""),"",N58-L58)</f>
        <v/>
      </c>
      <c r="Q58" s="24" t="str">
        <f>IF(OR(M58="",N58=""),"",N58-M58)</f>
        <v/>
      </c>
      <c r="R58" s="25" t="str">
        <f>IF(O58="","",O58+90)</f>
        <v/>
      </c>
      <c r="S58" s="12"/>
      <c r="T58" s="12"/>
      <c r="U58" s="25" t="str">
        <f>IF(O58="","",EDATE(O58,6))</f>
        <v/>
      </c>
      <c r="V58" s="12"/>
      <c r="W58" s="12"/>
      <c r="X58" s="12"/>
      <c r="Y58" s="12"/>
    </row>
    <row r="59" spans="1:25" x14ac:dyDescent="0.25">
      <c r="A59" s="12"/>
      <c r="B59" s="12"/>
      <c r="C59" s="12"/>
      <c r="D59" s="12"/>
      <c r="E59" s="17"/>
      <c r="F59" s="12"/>
      <c r="G59" s="15"/>
      <c r="H59" s="12"/>
      <c r="I59" s="16" t="str">
        <f>IF(AND(G59="",H59=""),"",N(G59)+N(H59)*'Start here'!$C$7)</f>
        <v/>
      </c>
      <c r="J59" s="16" t="str">
        <f>IF(OR(I59="",N(F59)=0),"",ROUND(I59/F59,0))</f>
        <v/>
      </c>
      <c r="K59" s="21" t="str">
        <f>IF(N(I59)=0,"",N(H59)*'Start here'!$C$7/I59)</f>
        <v/>
      </c>
      <c r="L59" s="23"/>
      <c r="M59" s="23"/>
      <c r="N59" s="23"/>
      <c r="O59" s="23"/>
      <c r="P59" s="24" t="str">
        <f>IF(OR(L59="",N59=""),"",N59-L59)</f>
        <v/>
      </c>
      <c r="Q59" s="24" t="str">
        <f>IF(OR(M59="",N59=""),"",N59-M59)</f>
        <v/>
      </c>
      <c r="R59" s="25" t="str">
        <f>IF(O59="","",O59+90)</f>
        <v/>
      </c>
      <c r="S59" s="12"/>
      <c r="T59" s="12"/>
      <c r="U59" s="25" t="str">
        <f>IF(O59="","",EDATE(O59,6))</f>
        <v/>
      </c>
      <c r="V59" s="12"/>
      <c r="W59" s="12"/>
      <c r="X59" s="12"/>
      <c r="Y59" s="12"/>
    </row>
    <row r="60" spans="1:25" x14ac:dyDescent="0.25">
      <c r="A60" s="12"/>
      <c r="B60" s="12"/>
      <c r="C60" s="12"/>
      <c r="D60" s="12"/>
      <c r="E60" s="17"/>
      <c r="F60" s="12"/>
      <c r="G60" s="15"/>
      <c r="H60" s="12"/>
      <c r="I60" s="16" t="str">
        <f>IF(AND(G60="",H60=""),"",N(G60)+N(H60)*'Start here'!$C$7)</f>
        <v/>
      </c>
      <c r="J60" s="16" t="str">
        <f>IF(OR(I60="",N(F60)=0),"",ROUND(I60/F60,0))</f>
        <v/>
      </c>
      <c r="K60" s="21" t="str">
        <f>IF(N(I60)=0,"",N(H60)*'Start here'!$C$7/I60)</f>
        <v/>
      </c>
      <c r="L60" s="23"/>
      <c r="M60" s="23"/>
      <c r="N60" s="23"/>
      <c r="O60" s="23"/>
      <c r="P60" s="24" t="str">
        <f>IF(OR(L60="",N60=""),"",N60-L60)</f>
        <v/>
      </c>
      <c r="Q60" s="24" t="str">
        <f>IF(OR(M60="",N60=""),"",N60-M60)</f>
        <v/>
      </c>
      <c r="R60" s="25" t="str">
        <f>IF(O60="","",O60+90)</f>
        <v/>
      </c>
      <c r="S60" s="12"/>
      <c r="T60" s="12"/>
      <c r="U60" s="25" t="str">
        <f>IF(O60="","",EDATE(O60,6))</f>
        <v/>
      </c>
      <c r="V60" s="12"/>
      <c r="W60" s="12"/>
      <c r="X60" s="12"/>
      <c r="Y60" s="12"/>
    </row>
    <row r="61" spans="1:25" x14ac:dyDescent="0.25">
      <c r="A61" s="12"/>
      <c r="B61" s="12"/>
      <c r="C61" s="12"/>
      <c r="D61" s="12"/>
      <c r="E61" s="17"/>
      <c r="F61" s="12"/>
      <c r="G61" s="15"/>
      <c r="H61" s="12"/>
      <c r="I61" s="16" t="str">
        <f>IF(AND(G61="",H61=""),"",N(G61)+N(H61)*'Start here'!$C$7)</f>
        <v/>
      </c>
      <c r="J61" s="16" t="str">
        <f>IF(OR(I61="",N(F61)=0),"",ROUND(I61/F61,0))</f>
        <v/>
      </c>
      <c r="K61" s="21" t="str">
        <f>IF(N(I61)=0,"",N(H61)*'Start here'!$C$7/I61)</f>
        <v/>
      </c>
      <c r="L61" s="23"/>
      <c r="M61" s="23"/>
      <c r="N61" s="23"/>
      <c r="O61" s="23"/>
      <c r="P61" s="24" t="str">
        <f>IF(OR(L61="",N61=""),"",N61-L61)</f>
        <v/>
      </c>
      <c r="Q61" s="24" t="str">
        <f>IF(OR(M61="",N61=""),"",N61-M61)</f>
        <v/>
      </c>
      <c r="R61" s="25" t="str">
        <f>IF(O61="","",O61+90)</f>
        <v/>
      </c>
      <c r="S61" s="12"/>
      <c r="T61" s="12"/>
      <c r="U61" s="25" t="str">
        <f>IF(O61="","",EDATE(O61,6))</f>
        <v/>
      </c>
      <c r="V61" s="12"/>
      <c r="W61" s="12"/>
      <c r="X61" s="12"/>
      <c r="Y61" s="12"/>
    </row>
    <row r="62" spans="1:25" x14ac:dyDescent="0.25">
      <c r="A62" s="12"/>
      <c r="B62" s="12"/>
      <c r="C62" s="12"/>
      <c r="D62" s="12"/>
      <c r="E62" s="17"/>
      <c r="F62" s="12"/>
      <c r="G62" s="15"/>
      <c r="H62" s="12"/>
      <c r="I62" s="16" t="str">
        <f>IF(AND(G62="",H62=""),"",N(G62)+N(H62)*'Start here'!$C$7)</f>
        <v/>
      </c>
      <c r="J62" s="16" t="str">
        <f>IF(OR(I62="",N(F62)=0),"",ROUND(I62/F62,0))</f>
        <v/>
      </c>
      <c r="K62" s="21" t="str">
        <f>IF(N(I62)=0,"",N(H62)*'Start here'!$C$7/I62)</f>
        <v/>
      </c>
      <c r="L62" s="23"/>
      <c r="M62" s="23"/>
      <c r="N62" s="23"/>
      <c r="O62" s="23"/>
      <c r="P62" s="24" t="str">
        <f>IF(OR(L62="",N62=""),"",N62-L62)</f>
        <v/>
      </c>
      <c r="Q62" s="24" t="str">
        <f>IF(OR(M62="",N62=""),"",N62-M62)</f>
        <v/>
      </c>
      <c r="R62" s="25" t="str">
        <f>IF(O62="","",O62+90)</f>
        <v/>
      </c>
      <c r="S62" s="12"/>
      <c r="T62" s="12"/>
      <c r="U62" s="25" t="str">
        <f>IF(O62="","",EDATE(O62,6))</f>
        <v/>
      </c>
      <c r="V62" s="12"/>
      <c r="W62" s="12"/>
      <c r="X62" s="12"/>
      <c r="Y62" s="12"/>
    </row>
    <row r="63" spans="1:25" x14ac:dyDescent="0.25">
      <c r="A63" s="12"/>
      <c r="B63" s="12"/>
      <c r="C63" s="12"/>
      <c r="D63" s="12"/>
      <c r="E63" s="17"/>
      <c r="F63" s="12"/>
      <c r="G63" s="15"/>
      <c r="H63" s="12"/>
      <c r="I63" s="16" t="str">
        <f>IF(AND(G63="",H63=""),"",N(G63)+N(H63)*'Start here'!$C$7)</f>
        <v/>
      </c>
      <c r="J63" s="16" t="str">
        <f>IF(OR(I63="",N(F63)=0),"",ROUND(I63/F63,0))</f>
        <v/>
      </c>
      <c r="K63" s="21" t="str">
        <f>IF(N(I63)=0,"",N(H63)*'Start here'!$C$7/I63)</f>
        <v/>
      </c>
      <c r="L63" s="23"/>
      <c r="M63" s="23"/>
      <c r="N63" s="23"/>
      <c r="O63" s="23"/>
      <c r="P63" s="24" t="str">
        <f>IF(OR(L63="",N63=""),"",N63-L63)</f>
        <v/>
      </c>
      <c r="Q63" s="24" t="str">
        <f>IF(OR(M63="",N63=""),"",N63-M63)</f>
        <v/>
      </c>
      <c r="R63" s="25" t="str">
        <f>IF(O63="","",O63+90)</f>
        <v/>
      </c>
      <c r="S63" s="12"/>
      <c r="T63" s="12"/>
      <c r="U63" s="25" t="str">
        <f>IF(O63="","",EDATE(O63,6))</f>
        <v/>
      </c>
      <c r="V63" s="12"/>
      <c r="W63" s="12"/>
      <c r="X63" s="12"/>
      <c r="Y63" s="12"/>
    </row>
    <row r="64" spans="1:25" x14ac:dyDescent="0.25">
      <c r="A64" s="12"/>
      <c r="B64" s="12"/>
      <c r="C64" s="12"/>
      <c r="D64" s="12"/>
      <c r="E64" s="17"/>
      <c r="F64" s="12"/>
      <c r="G64" s="15"/>
      <c r="H64" s="12"/>
      <c r="I64" s="16" t="str">
        <f>IF(AND(G64="",H64=""),"",N(G64)+N(H64)*'Start here'!$C$7)</f>
        <v/>
      </c>
      <c r="J64" s="16" t="str">
        <f>IF(OR(I64="",N(F64)=0),"",ROUND(I64/F64,0))</f>
        <v/>
      </c>
      <c r="K64" s="21" t="str">
        <f>IF(N(I64)=0,"",N(H64)*'Start here'!$C$7/I64)</f>
        <v/>
      </c>
      <c r="L64" s="23"/>
      <c r="M64" s="23"/>
      <c r="N64" s="23"/>
      <c r="O64" s="23"/>
      <c r="P64" s="24" t="str">
        <f>IF(OR(L64="",N64=""),"",N64-L64)</f>
        <v/>
      </c>
      <c r="Q64" s="24" t="str">
        <f>IF(OR(M64="",N64=""),"",N64-M64)</f>
        <v/>
      </c>
      <c r="R64" s="25" t="str">
        <f>IF(O64="","",O64+90)</f>
        <v/>
      </c>
      <c r="S64" s="12"/>
      <c r="T64" s="12"/>
      <c r="U64" s="25" t="str">
        <f>IF(O64="","",EDATE(O64,6))</f>
        <v/>
      </c>
      <c r="V64" s="12"/>
      <c r="W64" s="12"/>
      <c r="X64" s="12"/>
      <c r="Y64" s="12"/>
    </row>
    <row r="65" spans="1:25" x14ac:dyDescent="0.25">
      <c r="A65" s="12"/>
      <c r="B65" s="12"/>
      <c r="C65" s="12"/>
      <c r="D65" s="12"/>
      <c r="E65" s="17"/>
      <c r="F65" s="12"/>
      <c r="G65" s="15"/>
      <c r="H65" s="12"/>
      <c r="I65" s="16" t="str">
        <f>IF(AND(G65="",H65=""),"",N(G65)+N(H65)*'Start here'!$C$7)</f>
        <v/>
      </c>
      <c r="J65" s="16" t="str">
        <f>IF(OR(I65="",N(F65)=0),"",ROUND(I65/F65,0))</f>
        <v/>
      </c>
      <c r="K65" s="21" t="str">
        <f>IF(N(I65)=0,"",N(H65)*'Start here'!$C$7/I65)</f>
        <v/>
      </c>
      <c r="L65" s="23"/>
      <c r="M65" s="23"/>
      <c r="N65" s="23"/>
      <c r="O65" s="23"/>
      <c r="P65" s="24" t="str">
        <f>IF(OR(L65="",N65=""),"",N65-L65)</f>
        <v/>
      </c>
      <c r="Q65" s="24" t="str">
        <f>IF(OR(M65="",N65=""),"",N65-M65)</f>
        <v/>
      </c>
      <c r="R65" s="25" t="str">
        <f>IF(O65="","",O65+90)</f>
        <v/>
      </c>
      <c r="S65" s="12"/>
      <c r="T65" s="12"/>
      <c r="U65" s="25" t="str">
        <f>IF(O65="","",EDATE(O65,6))</f>
        <v/>
      </c>
      <c r="V65" s="12"/>
      <c r="W65" s="12"/>
      <c r="X65" s="12"/>
      <c r="Y65" s="12"/>
    </row>
    <row r="66" spans="1:25" x14ac:dyDescent="0.25">
      <c r="A66" s="12"/>
      <c r="B66" s="12"/>
      <c r="C66" s="12"/>
      <c r="D66" s="12"/>
      <c r="E66" s="17"/>
      <c r="F66" s="12"/>
      <c r="G66" s="15"/>
      <c r="H66" s="12"/>
      <c r="I66" s="16" t="str">
        <f>IF(AND(G66="",H66=""),"",N(G66)+N(H66)*'Start here'!$C$7)</f>
        <v/>
      </c>
      <c r="J66" s="16" t="str">
        <f>IF(OR(I66="",N(F66)=0),"",ROUND(I66/F66,0))</f>
        <v/>
      </c>
      <c r="K66" s="21" t="str">
        <f>IF(N(I66)=0,"",N(H66)*'Start here'!$C$7/I66)</f>
        <v/>
      </c>
      <c r="L66" s="23"/>
      <c r="M66" s="23"/>
      <c r="N66" s="23"/>
      <c r="O66" s="23"/>
      <c r="P66" s="24" t="str">
        <f>IF(OR(L66="",N66=""),"",N66-L66)</f>
        <v/>
      </c>
      <c r="Q66" s="24" t="str">
        <f>IF(OR(M66="",N66=""),"",N66-M66)</f>
        <v/>
      </c>
      <c r="R66" s="25" t="str">
        <f>IF(O66="","",O66+90)</f>
        <v/>
      </c>
      <c r="S66" s="12"/>
      <c r="T66" s="12"/>
      <c r="U66" s="25" t="str">
        <f>IF(O66="","",EDATE(O66,6))</f>
        <v/>
      </c>
      <c r="V66" s="12"/>
      <c r="W66" s="12"/>
      <c r="X66" s="12"/>
      <c r="Y66" s="12"/>
    </row>
    <row r="67" spans="1:25" x14ac:dyDescent="0.25">
      <c r="A67" s="12"/>
      <c r="B67" s="12"/>
      <c r="C67" s="12"/>
      <c r="D67" s="12"/>
      <c r="E67" s="17"/>
      <c r="F67" s="12"/>
      <c r="G67" s="15"/>
      <c r="H67" s="12"/>
      <c r="I67" s="16" t="str">
        <f>IF(AND(G67="",H67=""),"",N(G67)+N(H67)*'Start here'!$C$7)</f>
        <v/>
      </c>
      <c r="J67" s="16" t="str">
        <f>IF(OR(I67="",N(F67)=0),"",ROUND(I67/F67,0))</f>
        <v/>
      </c>
      <c r="K67" s="21" t="str">
        <f>IF(N(I67)=0,"",N(H67)*'Start here'!$C$7/I67)</f>
        <v/>
      </c>
      <c r="L67" s="23"/>
      <c r="M67" s="23"/>
      <c r="N67" s="23"/>
      <c r="O67" s="23"/>
      <c r="P67" s="24" t="str">
        <f>IF(OR(L67="",N67=""),"",N67-L67)</f>
        <v/>
      </c>
      <c r="Q67" s="24" t="str">
        <f>IF(OR(M67="",N67=""),"",N67-M67)</f>
        <v/>
      </c>
      <c r="R67" s="25" t="str">
        <f>IF(O67="","",O67+90)</f>
        <v/>
      </c>
      <c r="S67" s="12"/>
      <c r="T67" s="12"/>
      <c r="U67" s="25" t="str">
        <f>IF(O67="","",EDATE(O67,6))</f>
        <v/>
      </c>
      <c r="V67" s="12"/>
      <c r="W67" s="12"/>
      <c r="X67" s="12"/>
      <c r="Y67" s="12"/>
    </row>
    <row r="68" spans="1:25" x14ac:dyDescent="0.25">
      <c r="A68" s="12"/>
      <c r="B68" s="12"/>
      <c r="C68" s="12"/>
      <c r="D68" s="12"/>
      <c r="E68" s="17"/>
      <c r="F68" s="12"/>
      <c r="G68" s="15"/>
      <c r="H68" s="12"/>
      <c r="I68" s="16" t="str">
        <f>IF(AND(G68="",H68=""),"",N(G68)+N(H68)*'Start here'!$C$7)</f>
        <v/>
      </c>
      <c r="J68" s="16" t="str">
        <f>IF(OR(I68="",N(F68)=0),"",ROUND(I68/F68,0))</f>
        <v/>
      </c>
      <c r="K68" s="21" t="str">
        <f>IF(N(I68)=0,"",N(H68)*'Start here'!$C$7/I68)</f>
        <v/>
      </c>
      <c r="L68" s="23"/>
      <c r="M68" s="23"/>
      <c r="N68" s="23"/>
      <c r="O68" s="23"/>
      <c r="P68" s="24" t="str">
        <f>IF(OR(L68="",N68=""),"",N68-L68)</f>
        <v/>
      </c>
      <c r="Q68" s="24" t="str">
        <f>IF(OR(M68="",N68=""),"",N68-M68)</f>
        <v/>
      </c>
      <c r="R68" s="25" t="str">
        <f>IF(O68="","",O68+90)</f>
        <v/>
      </c>
      <c r="S68" s="12"/>
      <c r="T68" s="12"/>
      <c r="U68" s="25" t="str">
        <f>IF(O68="","",EDATE(O68,6))</f>
        <v/>
      </c>
      <c r="V68" s="12"/>
      <c r="W68" s="12"/>
      <c r="X68" s="12"/>
      <c r="Y68" s="12"/>
    </row>
    <row r="69" spans="1:25" x14ac:dyDescent="0.25">
      <c r="A69" s="12"/>
      <c r="B69" s="12"/>
      <c r="C69" s="12"/>
      <c r="D69" s="12"/>
      <c r="E69" s="17"/>
      <c r="F69" s="12"/>
      <c r="G69" s="15"/>
      <c r="H69" s="12"/>
      <c r="I69" s="16" t="str">
        <f>IF(AND(G69="",H69=""),"",N(G69)+N(H69)*'Start here'!$C$7)</f>
        <v/>
      </c>
      <c r="J69" s="16" t="str">
        <f>IF(OR(I69="",N(F69)=0),"",ROUND(I69/F69,0))</f>
        <v/>
      </c>
      <c r="K69" s="21" t="str">
        <f>IF(N(I69)=0,"",N(H69)*'Start here'!$C$7/I69)</f>
        <v/>
      </c>
      <c r="L69" s="23"/>
      <c r="M69" s="23"/>
      <c r="N69" s="23"/>
      <c r="O69" s="23"/>
      <c r="P69" s="24" t="str">
        <f>IF(OR(L69="",N69=""),"",N69-L69)</f>
        <v/>
      </c>
      <c r="Q69" s="24" t="str">
        <f>IF(OR(M69="",N69=""),"",N69-M69)</f>
        <v/>
      </c>
      <c r="R69" s="25" t="str">
        <f>IF(O69="","",O69+90)</f>
        <v/>
      </c>
      <c r="S69" s="12"/>
      <c r="T69" s="12"/>
      <c r="U69" s="25" t="str">
        <f>IF(O69="","",EDATE(O69,6))</f>
        <v/>
      </c>
      <c r="V69" s="12"/>
      <c r="W69" s="12"/>
      <c r="X69" s="12"/>
      <c r="Y69" s="12"/>
    </row>
    <row r="70" spans="1:25" x14ac:dyDescent="0.25">
      <c r="A70" s="12"/>
      <c r="B70" s="12"/>
      <c r="C70" s="12"/>
      <c r="D70" s="12"/>
      <c r="E70" s="17"/>
      <c r="F70" s="12"/>
      <c r="G70" s="15"/>
      <c r="H70" s="12"/>
      <c r="I70" s="16" t="str">
        <f>IF(AND(G70="",H70=""),"",N(G70)+N(H70)*'Start here'!$C$7)</f>
        <v/>
      </c>
      <c r="J70" s="16" t="str">
        <f>IF(OR(I70="",N(F70)=0),"",ROUND(I70/F70,0))</f>
        <v/>
      </c>
      <c r="K70" s="21" t="str">
        <f>IF(N(I70)=0,"",N(H70)*'Start here'!$C$7/I70)</f>
        <v/>
      </c>
      <c r="L70" s="23"/>
      <c r="M70" s="23"/>
      <c r="N70" s="23"/>
      <c r="O70" s="23"/>
      <c r="P70" s="24" t="str">
        <f>IF(OR(L70="",N70=""),"",N70-L70)</f>
        <v/>
      </c>
      <c r="Q70" s="24" t="str">
        <f>IF(OR(M70="",N70=""),"",N70-M70)</f>
        <v/>
      </c>
      <c r="R70" s="25" t="str">
        <f>IF(O70="","",O70+90)</f>
        <v/>
      </c>
      <c r="S70" s="12"/>
      <c r="T70" s="12"/>
      <c r="U70" s="25" t="str">
        <f>IF(O70="","",EDATE(O70,6))</f>
        <v/>
      </c>
      <c r="V70" s="12"/>
      <c r="W70" s="12"/>
      <c r="X70" s="12"/>
      <c r="Y70" s="12"/>
    </row>
    <row r="71" spans="1:25" x14ac:dyDescent="0.25">
      <c r="A71" s="12"/>
      <c r="B71" s="12"/>
      <c r="C71" s="12"/>
      <c r="D71" s="12"/>
      <c r="E71" s="17"/>
      <c r="F71" s="12"/>
      <c r="G71" s="15"/>
      <c r="H71" s="12"/>
      <c r="I71" s="16" t="str">
        <f>IF(AND(G71="",H71=""),"",N(G71)+N(H71)*'Start here'!$C$7)</f>
        <v/>
      </c>
      <c r="J71" s="16" t="str">
        <f>IF(OR(I71="",N(F71)=0),"",ROUND(I71/F71,0))</f>
        <v/>
      </c>
      <c r="K71" s="21" t="str">
        <f>IF(N(I71)=0,"",N(H71)*'Start here'!$C$7/I71)</f>
        <v/>
      </c>
      <c r="L71" s="23"/>
      <c r="M71" s="23"/>
      <c r="N71" s="23"/>
      <c r="O71" s="23"/>
      <c r="P71" s="24" t="str">
        <f>IF(OR(L71="",N71=""),"",N71-L71)</f>
        <v/>
      </c>
      <c r="Q71" s="24" t="str">
        <f>IF(OR(M71="",N71=""),"",N71-M71)</f>
        <v/>
      </c>
      <c r="R71" s="25" t="str">
        <f>IF(O71="","",O71+90)</f>
        <v/>
      </c>
      <c r="S71" s="12"/>
      <c r="T71" s="12"/>
      <c r="U71" s="25" t="str">
        <f>IF(O71="","",EDATE(O71,6))</f>
        <v/>
      </c>
      <c r="V71" s="12"/>
      <c r="W71" s="12"/>
      <c r="X71" s="12"/>
      <c r="Y71" s="12"/>
    </row>
    <row r="72" spans="1:25" x14ac:dyDescent="0.25">
      <c r="A72" s="12"/>
      <c r="B72" s="12"/>
      <c r="C72" s="12"/>
      <c r="D72" s="12"/>
      <c r="E72" s="17"/>
      <c r="F72" s="12"/>
      <c r="G72" s="15"/>
      <c r="H72" s="12"/>
      <c r="I72" s="16" t="str">
        <f>IF(AND(G72="",H72=""),"",N(G72)+N(H72)*'Start here'!$C$7)</f>
        <v/>
      </c>
      <c r="J72" s="16" t="str">
        <f>IF(OR(I72="",N(F72)=0),"",ROUND(I72/F72,0))</f>
        <v/>
      </c>
      <c r="K72" s="21" t="str">
        <f>IF(N(I72)=0,"",N(H72)*'Start here'!$C$7/I72)</f>
        <v/>
      </c>
      <c r="L72" s="23"/>
      <c r="M72" s="23"/>
      <c r="N72" s="23"/>
      <c r="O72" s="23"/>
      <c r="P72" s="24" t="str">
        <f>IF(OR(L72="",N72=""),"",N72-L72)</f>
        <v/>
      </c>
      <c r="Q72" s="24" t="str">
        <f>IF(OR(M72="",N72=""),"",N72-M72)</f>
        <v/>
      </c>
      <c r="R72" s="25" t="str">
        <f>IF(O72="","",O72+90)</f>
        <v/>
      </c>
      <c r="S72" s="12"/>
      <c r="T72" s="12"/>
      <c r="U72" s="25" t="str">
        <f>IF(O72="","",EDATE(O72,6))</f>
        <v/>
      </c>
      <c r="V72" s="12"/>
      <c r="W72" s="12"/>
      <c r="X72" s="12"/>
      <c r="Y72" s="12"/>
    </row>
    <row r="73" spans="1:25" x14ac:dyDescent="0.25">
      <c r="A73" s="12"/>
      <c r="B73" s="12"/>
      <c r="C73" s="12"/>
      <c r="D73" s="12"/>
      <c r="E73" s="17"/>
      <c r="F73" s="12"/>
      <c r="G73" s="15"/>
      <c r="H73" s="12"/>
      <c r="I73" s="16" t="str">
        <f>IF(AND(G73="",H73=""),"",N(G73)+N(H73)*'Start here'!$C$7)</f>
        <v/>
      </c>
      <c r="J73" s="16" t="str">
        <f>IF(OR(I73="",N(F73)=0),"",ROUND(I73/F73,0))</f>
        <v/>
      </c>
      <c r="K73" s="21" t="str">
        <f>IF(N(I73)=0,"",N(H73)*'Start here'!$C$7/I73)</f>
        <v/>
      </c>
      <c r="L73" s="23"/>
      <c r="M73" s="23"/>
      <c r="N73" s="23"/>
      <c r="O73" s="23"/>
      <c r="P73" s="24" t="str">
        <f>IF(OR(L73="",N73=""),"",N73-L73)</f>
        <v/>
      </c>
      <c r="Q73" s="24" t="str">
        <f>IF(OR(M73="",N73=""),"",N73-M73)</f>
        <v/>
      </c>
      <c r="R73" s="25" t="str">
        <f>IF(O73="","",O73+90)</f>
        <v/>
      </c>
      <c r="S73" s="12"/>
      <c r="T73" s="12"/>
      <c r="U73" s="25" t="str">
        <f>IF(O73="","",EDATE(O73,6))</f>
        <v/>
      </c>
      <c r="V73" s="12"/>
      <c r="W73" s="12"/>
      <c r="X73" s="12"/>
      <c r="Y73" s="12"/>
    </row>
    <row r="74" spans="1:25" x14ac:dyDescent="0.25">
      <c r="A74" s="12"/>
      <c r="B74" s="12"/>
      <c r="C74" s="12"/>
      <c r="D74" s="12"/>
      <c r="E74" s="17"/>
      <c r="F74" s="12"/>
      <c r="G74" s="15"/>
      <c r="H74" s="12"/>
      <c r="I74" s="16" t="str">
        <f>IF(AND(G74="",H74=""),"",N(G74)+N(H74)*'Start here'!$C$7)</f>
        <v/>
      </c>
      <c r="J74" s="16" t="str">
        <f>IF(OR(I74="",N(F74)=0),"",ROUND(I74/F74,0))</f>
        <v/>
      </c>
      <c r="K74" s="21" t="str">
        <f>IF(N(I74)=0,"",N(H74)*'Start here'!$C$7/I74)</f>
        <v/>
      </c>
      <c r="L74" s="23"/>
      <c r="M74" s="23"/>
      <c r="N74" s="23"/>
      <c r="O74" s="23"/>
      <c r="P74" s="24" t="str">
        <f>IF(OR(L74="",N74=""),"",N74-L74)</f>
        <v/>
      </c>
      <c r="Q74" s="24" t="str">
        <f>IF(OR(M74="",N74=""),"",N74-M74)</f>
        <v/>
      </c>
      <c r="R74" s="25" t="str">
        <f>IF(O74="","",O74+90)</f>
        <v/>
      </c>
      <c r="S74" s="12"/>
      <c r="T74" s="12"/>
      <c r="U74" s="25" t="str">
        <f>IF(O74="","",EDATE(O74,6))</f>
        <v/>
      </c>
      <c r="V74" s="12"/>
      <c r="W74" s="12"/>
      <c r="X74" s="12"/>
      <c r="Y74" s="12"/>
    </row>
    <row r="75" spans="1:25" x14ac:dyDescent="0.25">
      <c r="A75" s="12"/>
      <c r="B75" s="12"/>
      <c r="C75" s="12"/>
      <c r="D75" s="12"/>
      <c r="E75" s="17"/>
      <c r="F75" s="12"/>
      <c r="G75" s="15"/>
      <c r="H75" s="12"/>
      <c r="I75" s="16" t="str">
        <f>IF(AND(G75="",H75=""),"",N(G75)+N(H75)*'Start here'!$C$7)</f>
        <v/>
      </c>
      <c r="J75" s="16" t="str">
        <f>IF(OR(I75="",N(F75)=0),"",ROUND(I75/F75,0))</f>
        <v/>
      </c>
      <c r="K75" s="21" t="str">
        <f>IF(N(I75)=0,"",N(H75)*'Start here'!$C$7/I75)</f>
        <v/>
      </c>
      <c r="L75" s="23"/>
      <c r="M75" s="23"/>
      <c r="N75" s="23"/>
      <c r="O75" s="23"/>
      <c r="P75" s="24" t="str">
        <f>IF(OR(L75="",N75=""),"",N75-L75)</f>
        <v/>
      </c>
      <c r="Q75" s="24" t="str">
        <f>IF(OR(M75="",N75=""),"",N75-M75)</f>
        <v/>
      </c>
      <c r="R75" s="25" t="str">
        <f>IF(O75="","",O75+90)</f>
        <v/>
      </c>
      <c r="S75" s="12"/>
      <c r="T75" s="12"/>
      <c r="U75" s="25" t="str">
        <f>IF(O75="","",EDATE(O75,6))</f>
        <v/>
      </c>
      <c r="V75" s="12"/>
      <c r="W75" s="12"/>
      <c r="X75" s="12"/>
      <c r="Y75" s="12"/>
    </row>
    <row r="76" spans="1:25" x14ac:dyDescent="0.25">
      <c r="A76" s="12"/>
      <c r="B76" s="12"/>
      <c r="C76" s="12"/>
      <c r="D76" s="12"/>
      <c r="E76" s="17"/>
      <c r="F76" s="12"/>
      <c r="G76" s="15"/>
      <c r="H76" s="12"/>
      <c r="I76" s="16" t="str">
        <f>IF(AND(G76="",H76=""),"",N(G76)+N(H76)*'Start here'!$C$7)</f>
        <v/>
      </c>
      <c r="J76" s="16" t="str">
        <f>IF(OR(I76="",N(F76)=0),"",ROUND(I76/F76,0))</f>
        <v/>
      </c>
      <c r="K76" s="21" t="str">
        <f>IF(N(I76)=0,"",N(H76)*'Start here'!$C$7/I76)</f>
        <v/>
      </c>
      <c r="L76" s="23"/>
      <c r="M76" s="23"/>
      <c r="N76" s="23"/>
      <c r="O76" s="23"/>
      <c r="P76" s="24" t="str">
        <f>IF(OR(L76="",N76=""),"",N76-L76)</f>
        <v/>
      </c>
      <c r="Q76" s="24" t="str">
        <f>IF(OR(M76="",N76=""),"",N76-M76)</f>
        <v/>
      </c>
      <c r="R76" s="25" t="str">
        <f>IF(O76="","",O76+90)</f>
        <v/>
      </c>
      <c r="S76" s="12"/>
      <c r="T76" s="12"/>
      <c r="U76" s="25" t="str">
        <f>IF(O76="","",EDATE(O76,6))</f>
        <v/>
      </c>
      <c r="V76" s="12"/>
      <c r="W76" s="12"/>
      <c r="X76" s="12"/>
      <c r="Y76" s="12"/>
    </row>
    <row r="77" spans="1:25" x14ac:dyDescent="0.25">
      <c r="A77" s="12"/>
      <c r="B77" s="12"/>
      <c r="C77" s="12"/>
      <c r="D77" s="12"/>
      <c r="E77" s="17"/>
      <c r="F77" s="12"/>
      <c r="G77" s="15"/>
      <c r="H77" s="12"/>
      <c r="I77" s="16" t="str">
        <f>IF(AND(G77="",H77=""),"",N(G77)+N(H77)*'Start here'!$C$7)</f>
        <v/>
      </c>
      <c r="J77" s="16" t="str">
        <f>IF(OR(I77="",N(F77)=0),"",ROUND(I77/F77,0))</f>
        <v/>
      </c>
      <c r="K77" s="21" t="str">
        <f>IF(N(I77)=0,"",N(H77)*'Start here'!$C$7/I77)</f>
        <v/>
      </c>
      <c r="L77" s="23"/>
      <c r="M77" s="23"/>
      <c r="N77" s="23"/>
      <c r="O77" s="23"/>
      <c r="P77" s="24" t="str">
        <f>IF(OR(L77="",N77=""),"",N77-L77)</f>
        <v/>
      </c>
      <c r="Q77" s="24" t="str">
        <f>IF(OR(M77="",N77=""),"",N77-M77)</f>
        <v/>
      </c>
      <c r="R77" s="25" t="str">
        <f>IF(O77="","",O77+90)</f>
        <v/>
      </c>
      <c r="S77" s="12"/>
      <c r="T77" s="12"/>
      <c r="U77" s="25" t="str">
        <f>IF(O77="","",EDATE(O77,6))</f>
        <v/>
      </c>
      <c r="V77" s="12"/>
      <c r="W77" s="12"/>
      <c r="X77" s="12"/>
      <c r="Y77" s="12"/>
    </row>
    <row r="78" spans="1:25" x14ac:dyDescent="0.25">
      <c r="A78" s="12"/>
      <c r="B78" s="12"/>
      <c r="C78" s="12"/>
      <c r="D78" s="12"/>
      <c r="E78" s="17"/>
      <c r="F78" s="12"/>
      <c r="G78" s="15"/>
      <c r="H78" s="12"/>
      <c r="I78" s="16" t="str">
        <f>IF(AND(G78="",H78=""),"",N(G78)+N(H78)*'Start here'!$C$7)</f>
        <v/>
      </c>
      <c r="J78" s="16" t="str">
        <f>IF(OR(I78="",N(F78)=0),"",ROUND(I78/F78,0))</f>
        <v/>
      </c>
      <c r="K78" s="21" t="str">
        <f>IF(N(I78)=0,"",N(H78)*'Start here'!$C$7/I78)</f>
        <v/>
      </c>
      <c r="L78" s="23"/>
      <c r="M78" s="23"/>
      <c r="N78" s="23"/>
      <c r="O78" s="23"/>
      <c r="P78" s="24" t="str">
        <f>IF(OR(L78="",N78=""),"",N78-L78)</f>
        <v/>
      </c>
      <c r="Q78" s="24" t="str">
        <f>IF(OR(M78="",N78=""),"",N78-M78)</f>
        <v/>
      </c>
      <c r="R78" s="25" t="str">
        <f>IF(O78="","",O78+90)</f>
        <v/>
      </c>
      <c r="S78" s="12"/>
      <c r="T78" s="12"/>
      <c r="U78" s="25" t="str">
        <f>IF(O78="","",EDATE(O78,6))</f>
        <v/>
      </c>
      <c r="V78" s="12"/>
      <c r="W78" s="12"/>
      <c r="X78" s="12"/>
      <c r="Y78" s="12"/>
    </row>
    <row r="79" spans="1:25" x14ac:dyDescent="0.25">
      <c r="A79" s="12"/>
      <c r="B79" s="12"/>
      <c r="C79" s="12"/>
      <c r="D79" s="12"/>
      <c r="E79" s="17"/>
      <c r="F79" s="12"/>
      <c r="G79" s="15"/>
      <c r="H79" s="12"/>
      <c r="I79" s="16" t="str">
        <f>IF(AND(G79="",H79=""),"",N(G79)+N(H79)*'Start here'!$C$7)</f>
        <v/>
      </c>
      <c r="J79" s="16" t="str">
        <f>IF(OR(I79="",N(F79)=0),"",ROUND(I79/F79,0))</f>
        <v/>
      </c>
      <c r="K79" s="21" t="str">
        <f>IF(N(I79)=0,"",N(H79)*'Start here'!$C$7/I79)</f>
        <v/>
      </c>
      <c r="L79" s="23"/>
      <c r="M79" s="23"/>
      <c r="N79" s="23"/>
      <c r="O79" s="23"/>
      <c r="P79" s="24" t="str">
        <f>IF(OR(L79="",N79=""),"",N79-L79)</f>
        <v/>
      </c>
      <c r="Q79" s="24" t="str">
        <f>IF(OR(M79="",N79=""),"",N79-M79)</f>
        <v/>
      </c>
      <c r="R79" s="25" t="str">
        <f>IF(O79="","",O79+90)</f>
        <v/>
      </c>
      <c r="S79" s="12"/>
      <c r="T79" s="12"/>
      <c r="U79" s="25" t="str">
        <f>IF(O79="","",EDATE(O79,6))</f>
        <v/>
      </c>
      <c r="V79" s="12"/>
      <c r="W79" s="12"/>
      <c r="X79" s="12"/>
      <c r="Y79" s="12"/>
    </row>
    <row r="80" spans="1:25" x14ac:dyDescent="0.25">
      <c r="A80" s="12"/>
      <c r="B80" s="12"/>
      <c r="C80" s="12"/>
      <c r="D80" s="12"/>
      <c r="E80" s="17"/>
      <c r="F80" s="12"/>
      <c r="G80" s="15"/>
      <c r="H80" s="12"/>
      <c r="I80" s="16" t="str">
        <f>IF(AND(G80="",H80=""),"",N(G80)+N(H80)*'Start here'!$C$7)</f>
        <v/>
      </c>
      <c r="J80" s="16" t="str">
        <f>IF(OR(I80="",N(F80)=0),"",ROUND(I80/F80,0))</f>
        <v/>
      </c>
      <c r="K80" s="21" t="str">
        <f>IF(N(I80)=0,"",N(H80)*'Start here'!$C$7/I80)</f>
        <v/>
      </c>
      <c r="L80" s="23"/>
      <c r="M80" s="23"/>
      <c r="N80" s="23"/>
      <c r="O80" s="23"/>
      <c r="P80" s="24" t="str">
        <f>IF(OR(L80="",N80=""),"",N80-L80)</f>
        <v/>
      </c>
      <c r="Q80" s="24" t="str">
        <f>IF(OR(M80="",N80=""),"",N80-M80)</f>
        <v/>
      </c>
      <c r="R80" s="25" t="str">
        <f>IF(O80="","",O80+90)</f>
        <v/>
      </c>
      <c r="S80" s="12"/>
      <c r="T80" s="12"/>
      <c r="U80" s="25" t="str">
        <f>IF(O80="","",EDATE(O80,6))</f>
        <v/>
      </c>
      <c r="V80" s="12"/>
      <c r="W80" s="12"/>
      <c r="X80" s="12"/>
      <c r="Y80" s="12"/>
    </row>
    <row r="81" spans="1:25" x14ac:dyDescent="0.25">
      <c r="A81" s="12"/>
      <c r="B81" s="12"/>
      <c r="C81" s="12"/>
      <c r="D81" s="12"/>
      <c r="E81" s="17"/>
      <c r="F81" s="12"/>
      <c r="G81" s="15"/>
      <c r="H81" s="12"/>
      <c r="I81" s="16" t="str">
        <f>IF(AND(G81="",H81=""),"",N(G81)+N(H81)*'Start here'!$C$7)</f>
        <v/>
      </c>
      <c r="J81" s="16" t="str">
        <f>IF(OR(I81="",N(F81)=0),"",ROUND(I81/F81,0))</f>
        <v/>
      </c>
      <c r="K81" s="21" t="str">
        <f>IF(N(I81)=0,"",N(H81)*'Start here'!$C$7/I81)</f>
        <v/>
      </c>
      <c r="L81" s="23"/>
      <c r="M81" s="23"/>
      <c r="N81" s="23"/>
      <c r="O81" s="23"/>
      <c r="P81" s="24" t="str">
        <f>IF(OR(L81="",N81=""),"",N81-L81)</f>
        <v/>
      </c>
      <c r="Q81" s="24" t="str">
        <f>IF(OR(M81="",N81=""),"",N81-M81)</f>
        <v/>
      </c>
      <c r="R81" s="25" t="str">
        <f>IF(O81="","",O81+90)</f>
        <v/>
      </c>
      <c r="S81" s="12"/>
      <c r="T81" s="12"/>
      <c r="U81" s="25" t="str">
        <f>IF(O81="","",EDATE(O81,6))</f>
        <v/>
      </c>
      <c r="V81" s="12"/>
      <c r="W81" s="12"/>
      <c r="X81" s="12"/>
      <c r="Y81" s="12"/>
    </row>
    <row r="82" spans="1:25" x14ac:dyDescent="0.25">
      <c r="A82" s="12"/>
      <c r="B82" s="12"/>
      <c r="C82" s="12"/>
      <c r="D82" s="12"/>
      <c r="E82" s="17"/>
      <c r="F82" s="12"/>
      <c r="G82" s="15"/>
      <c r="H82" s="12"/>
      <c r="I82" s="16" t="str">
        <f>IF(AND(G82="",H82=""),"",N(G82)+N(H82)*'Start here'!$C$7)</f>
        <v/>
      </c>
      <c r="J82" s="16" t="str">
        <f>IF(OR(I82="",N(F82)=0),"",ROUND(I82/F82,0))</f>
        <v/>
      </c>
      <c r="K82" s="21" t="str">
        <f>IF(N(I82)=0,"",N(H82)*'Start here'!$C$7/I82)</f>
        <v/>
      </c>
      <c r="L82" s="23"/>
      <c r="M82" s="23"/>
      <c r="N82" s="23"/>
      <c r="O82" s="23"/>
      <c r="P82" s="24" t="str">
        <f>IF(OR(L82="",N82=""),"",N82-L82)</f>
        <v/>
      </c>
      <c r="Q82" s="24" t="str">
        <f>IF(OR(M82="",N82=""),"",N82-M82)</f>
        <v/>
      </c>
      <c r="R82" s="25" t="str">
        <f>IF(O82="","",O82+90)</f>
        <v/>
      </c>
      <c r="S82" s="12"/>
      <c r="T82" s="12"/>
      <c r="U82" s="25" t="str">
        <f>IF(O82="","",EDATE(O82,6))</f>
        <v/>
      </c>
      <c r="V82" s="12"/>
      <c r="W82" s="12"/>
      <c r="X82" s="12"/>
      <c r="Y82" s="12"/>
    </row>
    <row r="83" spans="1:25" x14ac:dyDescent="0.25">
      <c r="A83" s="12"/>
      <c r="B83" s="12"/>
      <c r="C83" s="12"/>
      <c r="D83" s="12"/>
      <c r="E83" s="17"/>
      <c r="F83" s="12"/>
      <c r="G83" s="15"/>
      <c r="H83" s="12"/>
      <c r="I83" s="16" t="str">
        <f>IF(AND(G83="",H83=""),"",N(G83)+N(H83)*'Start here'!$C$7)</f>
        <v/>
      </c>
      <c r="J83" s="16" t="str">
        <f>IF(OR(I83="",N(F83)=0),"",ROUND(I83/F83,0))</f>
        <v/>
      </c>
      <c r="K83" s="21" t="str">
        <f>IF(N(I83)=0,"",N(H83)*'Start here'!$C$7/I83)</f>
        <v/>
      </c>
      <c r="L83" s="23"/>
      <c r="M83" s="23"/>
      <c r="N83" s="23"/>
      <c r="O83" s="23"/>
      <c r="P83" s="24" t="str">
        <f>IF(OR(L83="",N83=""),"",N83-L83)</f>
        <v/>
      </c>
      <c r="Q83" s="24" t="str">
        <f>IF(OR(M83="",N83=""),"",N83-M83)</f>
        <v/>
      </c>
      <c r="R83" s="25" t="str">
        <f>IF(O83="","",O83+90)</f>
        <v/>
      </c>
      <c r="S83" s="12"/>
      <c r="T83" s="12"/>
      <c r="U83" s="25" t="str">
        <f>IF(O83="","",EDATE(O83,6))</f>
        <v/>
      </c>
      <c r="V83" s="12"/>
      <c r="W83" s="12"/>
      <c r="X83" s="12"/>
      <c r="Y83" s="12"/>
    </row>
    <row r="84" spans="1:25" x14ac:dyDescent="0.25">
      <c r="A84" s="12"/>
      <c r="B84" s="12"/>
      <c r="C84" s="12"/>
      <c r="D84" s="12"/>
      <c r="E84" s="17"/>
      <c r="F84" s="12"/>
      <c r="G84" s="15"/>
      <c r="H84" s="12"/>
      <c r="I84" s="16" t="str">
        <f>IF(AND(G84="",H84=""),"",N(G84)+N(H84)*'Start here'!$C$7)</f>
        <v/>
      </c>
      <c r="J84" s="16" t="str">
        <f>IF(OR(I84="",N(F84)=0),"",ROUND(I84/F84,0))</f>
        <v/>
      </c>
      <c r="K84" s="21" t="str">
        <f>IF(N(I84)=0,"",N(H84)*'Start here'!$C$7/I84)</f>
        <v/>
      </c>
      <c r="L84" s="23"/>
      <c r="M84" s="23"/>
      <c r="N84" s="23"/>
      <c r="O84" s="23"/>
      <c r="P84" s="24" t="str">
        <f>IF(OR(L84="",N84=""),"",N84-L84)</f>
        <v/>
      </c>
      <c r="Q84" s="24" t="str">
        <f>IF(OR(M84="",N84=""),"",N84-M84)</f>
        <v/>
      </c>
      <c r="R84" s="25" t="str">
        <f>IF(O84="","",O84+90)</f>
        <v/>
      </c>
      <c r="S84" s="12"/>
      <c r="T84" s="12"/>
      <c r="U84" s="25" t="str">
        <f>IF(O84="","",EDATE(O84,6))</f>
        <v/>
      </c>
      <c r="V84" s="12"/>
      <c r="W84" s="12"/>
      <c r="X84" s="12"/>
      <c r="Y84" s="12"/>
    </row>
    <row r="85" spans="1:25" x14ac:dyDescent="0.25">
      <c r="A85" s="12"/>
      <c r="B85" s="12"/>
      <c r="C85" s="12"/>
      <c r="D85" s="12"/>
      <c r="E85" s="17"/>
      <c r="F85" s="12"/>
      <c r="G85" s="15"/>
      <c r="H85" s="12"/>
      <c r="I85" s="16" t="str">
        <f>IF(AND(G85="",H85=""),"",N(G85)+N(H85)*'Start here'!$C$7)</f>
        <v/>
      </c>
      <c r="J85" s="16" t="str">
        <f>IF(OR(I85="",N(F85)=0),"",ROUND(I85/F85,0))</f>
        <v/>
      </c>
      <c r="K85" s="21" t="str">
        <f>IF(N(I85)=0,"",N(H85)*'Start here'!$C$7/I85)</f>
        <v/>
      </c>
      <c r="L85" s="23"/>
      <c r="M85" s="23"/>
      <c r="N85" s="23"/>
      <c r="O85" s="23"/>
      <c r="P85" s="24" t="str">
        <f>IF(OR(L85="",N85=""),"",N85-L85)</f>
        <v/>
      </c>
      <c r="Q85" s="24" t="str">
        <f>IF(OR(M85="",N85=""),"",N85-M85)</f>
        <v/>
      </c>
      <c r="R85" s="25" t="str">
        <f>IF(O85="","",O85+90)</f>
        <v/>
      </c>
      <c r="S85" s="12"/>
      <c r="T85" s="12"/>
      <c r="U85" s="25" t="str">
        <f>IF(O85="","",EDATE(O85,6))</f>
        <v/>
      </c>
      <c r="V85" s="12"/>
      <c r="W85" s="12"/>
      <c r="X85" s="12"/>
      <c r="Y85" s="12"/>
    </row>
    <row r="86" spans="1:25" x14ac:dyDescent="0.25">
      <c r="A86" s="12"/>
      <c r="B86" s="12"/>
      <c r="C86" s="12"/>
      <c r="D86" s="12"/>
      <c r="E86" s="17"/>
      <c r="F86" s="12"/>
      <c r="G86" s="15"/>
      <c r="H86" s="12"/>
      <c r="I86" s="16" t="str">
        <f>IF(AND(G86="",H86=""),"",N(G86)+N(H86)*'Start here'!$C$7)</f>
        <v/>
      </c>
      <c r="J86" s="16" t="str">
        <f>IF(OR(I86="",N(F86)=0),"",ROUND(I86/F86,0))</f>
        <v/>
      </c>
      <c r="K86" s="21" t="str">
        <f>IF(N(I86)=0,"",N(H86)*'Start here'!$C$7/I86)</f>
        <v/>
      </c>
      <c r="L86" s="23"/>
      <c r="M86" s="23"/>
      <c r="N86" s="23"/>
      <c r="O86" s="23"/>
      <c r="P86" s="24" t="str">
        <f>IF(OR(L86="",N86=""),"",N86-L86)</f>
        <v/>
      </c>
      <c r="Q86" s="24" t="str">
        <f>IF(OR(M86="",N86=""),"",N86-M86)</f>
        <v/>
      </c>
      <c r="R86" s="25" t="str">
        <f>IF(O86="","",O86+90)</f>
        <v/>
      </c>
      <c r="S86" s="12"/>
      <c r="T86" s="12"/>
      <c r="U86" s="25" t="str">
        <f>IF(O86="","",EDATE(O86,6))</f>
        <v/>
      </c>
      <c r="V86" s="12"/>
      <c r="W86" s="12"/>
      <c r="X86" s="12"/>
      <c r="Y86" s="12"/>
    </row>
    <row r="87" spans="1:25" x14ac:dyDescent="0.25">
      <c r="A87" s="12"/>
      <c r="B87" s="12"/>
      <c r="C87" s="12"/>
      <c r="D87" s="12"/>
      <c r="E87" s="17"/>
      <c r="F87" s="12"/>
      <c r="G87" s="15"/>
      <c r="H87" s="12"/>
      <c r="I87" s="16" t="str">
        <f>IF(AND(G87="",H87=""),"",N(G87)+N(H87)*'Start here'!$C$7)</f>
        <v/>
      </c>
      <c r="J87" s="16" t="str">
        <f>IF(OR(I87="",N(F87)=0),"",ROUND(I87/F87,0))</f>
        <v/>
      </c>
      <c r="K87" s="21" t="str">
        <f>IF(N(I87)=0,"",N(H87)*'Start here'!$C$7/I87)</f>
        <v/>
      </c>
      <c r="L87" s="23"/>
      <c r="M87" s="23"/>
      <c r="N87" s="23"/>
      <c r="O87" s="23"/>
      <c r="P87" s="24" t="str">
        <f>IF(OR(L87="",N87=""),"",N87-L87)</f>
        <v/>
      </c>
      <c r="Q87" s="24" t="str">
        <f>IF(OR(M87="",N87=""),"",N87-M87)</f>
        <v/>
      </c>
      <c r="R87" s="25" t="str">
        <f>IF(O87="","",O87+90)</f>
        <v/>
      </c>
      <c r="S87" s="12"/>
      <c r="T87" s="12"/>
      <c r="U87" s="25" t="str">
        <f>IF(O87="","",EDATE(O87,6))</f>
        <v/>
      </c>
      <c r="V87" s="12"/>
      <c r="W87" s="12"/>
      <c r="X87" s="12"/>
      <c r="Y87" s="12"/>
    </row>
    <row r="88" spans="1:25" x14ac:dyDescent="0.25">
      <c r="A88" s="12"/>
      <c r="B88" s="12"/>
      <c r="C88" s="12"/>
      <c r="D88" s="12"/>
      <c r="E88" s="17"/>
      <c r="F88" s="12"/>
      <c r="G88" s="15"/>
      <c r="H88" s="12"/>
      <c r="I88" s="16" t="str">
        <f>IF(AND(G88="",H88=""),"",N(G88)+N(H88)*'Start here'!$C$7)</f>
        <v/>
      </c>
      <c r="J88" s="16" t="str">
        <f>IF(OR(I88="",N(F88)=0),"",ROUND(I88/F88,0))</f>
        <v/>
      </c>
      <c r="K88" s="21" t="str">
        <f>IF(N(I88)=0,"",N(H88)*'Start here'!$C$7/I88)</f>
        <v/>
      </c>
      <c r="L88" s="23"/>
      <c r="M88" s="23"/>
      <c r="N88" s="23"/>
      <c r="O88" s="23"/>
      <c r="P88" s="24" t="str">
        <f>IF(OR(L88="",N88=""),"",N88-L88)</f>
        <v/>
      </c>
      <c r="Q88" s="24" t="str">
        <f>IF(OR(M88="",N88=""),"",N88-M88)</f>
        <v/>
      </c>
      <c r="R88" s="25" t="str">
        <f>IF(O88="","",O88+90)</f>
        <v/>
      </c>
      <c r="S88" s="12"/>
      <c r="T88" s="12"/>
      <c r="U88" s="25" t="str">
        <f>IF(O88="","",EDATE(O88,6))</f>
        <v/>
      </c>
      <c r="V88" s="12"/>
      <c r="W88" s="12"/>
      <c r="X88" s="12"/>
      <c r="Y88" s="12"/>
    </row>
    <row r="89" spans="1:25" x14ac:dyDescent="0.25">
      <c r="A89" s="12"/>
      <c r="B89" s="12"/>
      <c r="C89" s="12"/>
      <c r="D89" s="12"/>
      <c r="E89" s="17"/>
      <c r="F89" s="12"/>
      <c r="G89" s="15"/>
      <c r="H89" s="12"/>
      <c r="I89" s="16" t="str">
        <f>IF(AND(G89="",H89=""),"",N(G89)+N(H89)*'Start here'!$C$7)</f>
        <v/>
      </c>
      <c r="J89" s="16" t="str">
        <f>IF(OR(I89="",N(F89)=0),"",ROUND(I89/F89,0))</f>
        <v/>
      </c>
      <c r="K89" s="21" t="str">
        <f>IF(N(I89)=0,"",N(H89)*'Start here'!$C$7/I89)</f>
        <v/>
      </c>
      <c r="L89" s="23"/>
      <c r="M89" s="23"/>
      <c r="N89" s="23"/>
      <c r="O89" s="23"/>
      <c r="P89" s="24" t="str">
        <f>IF(OR(L89="",N89=""),"",N89-L89)</f>
        <v/>
      </c>
      <c r="Q89" s="24" t="str">
        <f>IF(OR(M89="",N89=""),"",N89-M89)</f>
        <v/>
      </c>
      <c r="R89" s="25" t="str">
        <f>IF(O89="","",O89+90)</f>
        <v/>
      </c>
      <c r="S89" s="12"/>
      <c r="T89" s="12"/>
      <c r="U89" s="25" t="str">
        <f>IF(O89="","",EDATE(O89,6))</f>
        <v/>
      </c>
      <c r="V89" s="12"/>
      <c r="W89" s="12"/>
      <c r="X89" s="12"/>
      <c r="Y89" s="12"/>
    </row>
    <row r="90" spans="1:25" x14ac:dyDescent="0.25">
      <c r="A90" s="12"/>
      <c r="B90" s="12"/>
      <c r="C90" s="12"/>
      <c r="D90" s="12"/>
      <c r="E90" s="17"/>
      <c r="F90" s="12"/>
      <c r="G90" s="15"/>
      <c r="H90" s="12"/>
      <c r="I90" s="16" t="str">
        <f>IF(AND(G90="",H90=""),"",N(G90)+N(H90)*'Start here'!$C$7)</f>
        <v/>
      </c>
      <c r="J90" s="16" t="str">
        <f>IF(OR(I90="",N(F90)=0),"",ROUND(I90/F90,0))</f>
        <v/>
      </c>
      <c r="K90" s="21" t="str">
        <f>IF(N(I90)=0,"",N(H90)*'Start here'!$C$7/I90)</f>
        <v/>
      </c>
      <c r="L90" s="23"/>
      <c r="M90" s="23"/>
      <c r="N90" s="23"/>
      <c r="O90" s="23"/>
      <c r="P90" s="24" t="str">
        <f>IF(OR(L90="",N90=""),"",N90-L90)</f>
        <v/>
      </c>
      <c r="Q90" s="24" t="str">
        <f>IF(OR(M90="",N90=""),"",N90-M90)</f>
        <v/>
      </c>
      <c r="R90" s="25" t="str">
        <f>IF(O90="","",O90+90)</f>
        <v/>
      </c>
      <c r="S90" s="12"/>
      <c r="T90" s="12"/>
      <c r="U90" s="25" t="str">
        <f>IF(O90="","",EDATE(O90,6))</f>
        <v/>
      </c>
      <c r="V90" s="12"/>
      <c r="W90" s="12"/>
      <c r="X90" s="12"/>
      <c r="Y90" s="12"/>
    </row>
    <row r="91" spans="1:25" x14ac:dyDescent="0.25">
      <c r="A91" s="12"/>
      <c r="B91" s="12"/>
      <c r="C91" s="12"/>
      <c r="D91" s="12"/>
      <c r="E91" s="17"/>
      <c r="F91" s="12"/>
      <c r="G91" s="15"/>
      <c r="H91" s="12"/>
      <c r="I91" s="16" t="str">
        <f>IF(AND(G91="",H91=""),"",N(G91)+N(H91)*'Start here'!$C$7)</f>
        <v/>
      </c>
      <c r="J91" s="16" t="str">
        <f>IF(OR(I91="",N(F91)=0),"",ROUND(I91/F91,0))</f>
        <v/>
      </c>
      <c r="K91" s="21" t="str">
        <f>IF(N(I91)=0,"",N(H91)*'Start here'!$C$7/I91)</f>
        <v/>
      </c>
      <c r="L91" s="23"/>
      <c r="M91" s="23"/>
      <c r="N91" s="23"/>
      <c r="O91" s="23"/>
      <c r="P91" s="24" t="str">
        <f>IF(OR(L91="",N91=""),"",N91-L91)</f>
        <v/>
      </c>
      <c r="Q91" s="24" t="str">
        <f>IF(OR(M91="",N91=""),"",N91-M91)</f>
        <v/>
      </c>
      <c r="R91" s="25" t="str">
        <f>IF(O91="","",O91+90)</f>
        <v/>
      </c>
      <c r="S91" s="12"/>
      <c r="T91" s="12"/>
      <c r="U91" s="25" t="str">
        <f>IF(O91="","",EDATE(O91,6))</f>
        <v/>
      </c>
      <c r="V91" s="12"/>
      <c r="W91" s="12"/>
      <c r="X91" s="12"/>
      <c r="Y91" s="12"/>
    </row>
    <row r="92" spans="1:25" x14ac:dyDescent="0.25">
      <c r="A92" s="12"/>
      <c r="B92" s="12"/>
      <c r="C92" s="12"/>
      <c r="D92" s="12"/>
      <c r="E92" s="17"/>
      <c r="F92" s="12"/>
      <c r="G92" s="15"/>
      <c r="H92" s="12"/>
      <c r="I92" s="16" t="str">
        <f>IF(AND(G92="",H92=""),"",N(G92)+N(H92)*'Start here'!$C$7)</f>
        <v/>
      </c>
      <c r="J92" s="16" t="str">
        <f>IF(OR(I92="",N(F92)=0),"",ROUND(I92/F92,0))</f>
        <v/>
      </c>
      <c r="K92" s="21" t="str">
        <f>IF(N(I92)=0,"",N(H92)*'Start here'!$C$7/I92)</f>
        <v/>
      </c>
      <c r="L92" s="23"/>
      <c r="M92" s="23"/>
      <c r="N92" s="23"/>
      <c r="O92" s="23"/>
      <c r="P92" s="24" t="str">
        <f>IF(OR(L92="",N92=""),"",N92-L92)</f>
        <v/>
      </c>
      <c r="Q92" s="24" t="str">
        <f>IF(OR(M92="",N92=""),"",N92-M92)</f>
        <v/>
      </c>
      <c r="R92" s="25" t="str">
        <f>IF(O92="","",O92+90)</f>
        <v/>
      </c>
      <c r="S92" s="12"/>
      <c r="T92" s="12"/>
      <c r="U92" s="25" t="str">
        <f>IF(O92="","",EDATE(O92,6))</f>
        <v/>
      </c>
      <c r="V92" s="12"/>
      <c r="W92" s="12"/>
      <c r="X92" s="12"/>
      <c r="Y92" s="12"/>
    </row>
    <row r="93" spans="1:25" x14ac:dyDescent="0.25">
      <c r="A93" s="12"/>
      <c r="B93" s="12"/>
      <c r="C93" s="12"/>
      <c r="D93" s="12"/>
      <c r="E93" s="17"/>
      <c r="F93" s="12"/>
      <c r="G93" s="15"/>
      <c r="H93" s="12"/>
      <c r="I93" s="16" t="str">
        <f>IF(AND(G93="",H93=""),"",N(G93)+N(H93)*'Start here'!$C$7)</f>
        <v/>
      </c>
      <c r="J93" s="16" t="str">
        <f>IF(OR(I93="",N(F93)=0),"",ROUND(I93/F93,0))</f>
        <v/>
      </c>
      <c r="K93" s="21" t="str">
        <f>IF(N(I93)=0,"",N(H93)*'Start here'!$C$7/I93)</f>
        <v/>
      </c>
      <c r="L93" s="23"/>
      <c r="M93" s="23"/>
      <c r="N93" s="23"/>
      <c r="O93" s="23"/>
      <c r="P93" s="24" t="str">
        <f>IF(OR(L93="",N93=""),"",N93-L93)</f>
        <v/>
      </c>
      <c r="Q93" s="24" t="str">
        <f>IF(OR(M93="",N93=""),"",N93-M93)</f>
        <v/>
      </c>
      <c r="R93" s="25" t="str">
        <f>IF(O93="","",O93+90)</f>
        <v/>
      </c>
      <c r="S93" s="12"/>
      <c r="T93" s="12"/>
      <c r="U93" s="25" t="str">
        <f>IF(O93="","",EDATE(O93,6))</f>
        <v/>
      </c>
      <c r="V93" s="12"/>
      <c r="W93" s="12"/>
      <c r="X93" s="12"/>
      <c r="Y93" s="12"/>
    </row>
    <row r="94" spans="1:25" x14ac:dyDescent="0.25">
      <c r="A94" s="12"/>
      <c r="B94" s="12"/>
      <c r="C94" s="12"/>
      <c r="D94" s="12"/>
      <c r="E94" s="17"/>
      <c r="F94" s="12"/>
      <c r="G94" s="15"/>
      <c r="H94" s="12"/>
      <c r="I94" s="16" t="str">
        <f>IF(AND(G94="",H94=""),"",N(G94)+N(H94)*'Start here'!$C$7)</f>
        <v/>
      </c>
      <c r="J94" s="16" t="str">
        <f>IF(OR(I94="",N(F94)=0),"",ROUND(I94/F94,0))</f>
        <v/>
      </c>
      <c r="K94" s="21" t="str">
        <f>IF(N(I94)=0,"",N(H94)*'Start here'!$C$7/I94)</f>
        <v/>
      </c>
      <c r="L94" s="23"/>
      <c r="M94" s="23"/>
      <c r="N94" s="23"/>
      <c r="O94" s="23"/>
      <c r="P94" s="24" t="str">
        <f>IF(OR(L94="",N94=""),"",N94-L94)</f>
        <v/>
      </c>
      <c r="Q94" s="24" t="str">
        <f>IF(OR(M94="",N94=""),"",N94-M94)</f>
        <v/>
      </c>
      <c r="R94" s="25" t="str">
        <f>IF(O94="","",O94+90)</f>
        <v/>
      </c>
      <c r="S94" s="12"/>
      <c r="T94" s="12"/>
      <c r="U94" s="25" t="str">
        <f>IF(O94="","",EDATE(O94,6))</f>
        <v/>
      </c>
      <c r="V94" s="12"/>
      <c r="W94" s="12"/>
      <c r="X94" s="12"/>
      <c r="Y94" s="12"/>
    </row>
    <row r="95" spans="1:25" x14ac:dyDescent="0.25">
      <c r="A95" s="12"/>
      <c r="B95" s="12"/>
      <c r="C95" s="12"/>
      <c r="D95" s="12"/>
      <c r="E95" s="17"/>
      <c r="F95" s="12"/>
      <c r="G95" s="15"/>
      <c r="H95" s="12"/>
      <c r="I95" s="16" t="str">
        <f>IF(AND(G95="",H95=""),"",N(G95)+N(H95)*'Start here'!$C$7)</f>
        <v/>
      </c>
      <c r="J95" s="16" t="str">
        <f>IF(OR(I95="",N(F95)=0),"",ROUND(I95/F95,0))</f>
        <v/>
      </c>
      <c r="K95" s="21" t="str">
        <f>IF(N(I95)=0,"",N(H95)*'Start here'!$C$7/I95)</f>
        <v/>
      </c>
      <c r="L95" s="23"/>
      <c r="M95" s="23"/>
      <c r="N95" s="23"/>
      <c r="O95" s="23"/>
      <c r="P95" s="24" t="str">
        <f>IF(OR(L95="",N95=""),"",N95-L95)</f>
        <v/>
      </c>
      <c r="Q95" s="24" t="str">
        <f>IF(OR(M95="",N95=""),"",N95-M95)</f>
        <v/>
      </c>
      <c r="R95" s="25" t="str">
        <f>IF(O95="","",O95+90)</f>
        <v/>
      </c>
      <c r="S95" s="12"/>
      <c r="T95" s="12"/>
      <c r="U95" s="25" t="str">
        <f>IF(O95="","",EDATE(O95,6))</f>
        <v/>
      </c>
      <c r="V95" s="12"/>
      <c r="W95" s="12"/>
      <c r="X95" s="12"/>
      <c r="Y95" s="12"/>
    </row>
    <row r="96" spans="1:25" x14ac:dyDescent="0.25">
      <c r="A96" s="12"/>
      <c r="B96" s="12"/>
      <c r="C96" s="12"/>
      <c r="D96" s="12"/>
      <c r="E96" s="17"/>
      <c r="F96" s="12"/>
      <c r="G96" s="15"/>
      <c r="H96" s="12"/>
      <c r="I96" s="16" t="str">
        <f>IF(AND(G96="",H96=""),"",N(G96)+N(H96)*'Start here'!$C$7)</f>
        <v/>
      </c>
      <c r="J96" s="16" t="str">
        <f>IF(OR(I96="",N(F96)=0),"",ROUND(I96/F96,0))</f>
        <v/>
      </c>
      <c r="K96" s="21" t="str">
        <f>IF(N(I96)=0,"",N(H96)*'Start here'!$C$7/I96)</f>
        <v/>
      </c>
      <c r="L96" s="23"/>
      <c r="M96" s="23"/>
      <c r="N96" s="23"/>
      <c r="O96" s="23"/>
      <c r="P96" s="24" t="str">
        <f>IF(OR(L96="",N96=""),"",N96-L96)</f>
        <v/>
      </c>
      <c r="Q96" s="24" t="str">
        <f>IF(OR(M96="",N96=""),"",N96-M96)</f>
        <v/>
      </c>
      <c r="R96" s="25" t="str">
        <f>IF(O96="","",O96+90)</f>
        <v/>
      </c>
      <c r="S96" s="12"/>
      <c r="T96" s="12"/>
      <c r="U96" s="25" t="str">
        <f>IF(O96="","",EDATE(O96,6))</f>
        <v/>
      </c>
      <c r="V96" s="12"/>
      <c r="W96" s="12"/>
      <c r="X96" s="12"/>
      <c r="Y96" s="12"/>
    </row>
    <row r="97" spans="1:25" x14ac:dyDescent="0.25">
      <c r="A97" s="12"/>
      <c r="B97" s="12"/>
      <c r="C97" s="12"/>
      <c r="D97" s="12"/>
      <c r="E97" s="17"/>
      <c r="F97" s="12"/>
      <c r="G97" s="15"/>
      <c r="H97" s="12"/>
      <c r="I97" s="16" t="str">
        <f>IF(AND(G97="",H97=""),"",N(G97)+N(H97)*'Start here'!$C$7)</f>
        <v/>
      </c>
      <c r="J97" s="16" t="str">
        <f>IF(OR(I97="",N(F97)=0),"",ROUND(I97/F97,0))</f>
        <v/>
      </c>
      <c r="K97" s="21" t="str">
        <f>IF(N(I97)=0,"",N(H97)*'Start here'!$C$7/I97)</f>
        <v/>
      </c>
      <c r="L97" s="23"/>
      <c r="M97" s="23"/>
      <c r="N97" s="23"/>
      <c r="O97" s="23"/>
      <c r="P97" s="24" t="str">
        <f>IF(OR(L97="",N97=""),"",N97-L97)</f>
        <v/>
      </c>
      <c r="Q97" s="24" t="str">
        <f>IF(OR(M97="",N97=""),"",N97-M97)</f>
        <v/>
      </c>
      <c r="R97" s="25" t="str">
        <f>IF(O97="","",O97+90)</f>
        <v/>
      </c>
      <c r="S97" s="12"/>
      <c r="T97" s="12"/>
      <c r="U97" s="25" t="str">
        <f>IF(O97="","",EDATE(O97,6))</f>
        <v/>
      </c>
      <c r="V97" s="12"/>
      <c r="W97" s="12"/>
      <c r="X97" s="12"/>
      <c r="Y97" s="12"/>
    </row>
    <row r="98" spans="1:25" x14ac:dyDescent="0.25">
      <c r="A98" s="12"/>
      <c r="B98" s="12"/>
      <c r="C98" s="12"/>
      <c r="D98" s="12"/>
      <c r="E98" s="17"/>
      <c r="F98" s="12"/>
      <c r="G98" s="15"/>
      <c r="H98" s="12"/>
      <c r="I98" s="16" t="str">
        <f>IF(AND(G98="",H98=""),"",N(G98)+N(H98)*'Start here'!$C$7)</f>
        <v/>
      </c>
      <c r="J98" s="16" t="str">
        <f>IF(OR(I98="",N(F98)=0),"",ROUND(I98/F98,0))</f>
        <v/>
      </c>
      <c r="K98" s="21" t="str">
        <f>IF(N(I98)=0,"",N(H98)*'Start here'!$C$7/I98)</f>
        <v/>
      </c>
      <c r="L98" s="23"/>
      <c r="M98" s="23"/>
      <c r="N98" s="23"/>
      <c r="O98" s="23"/>
      <c r="P98" s="24" t="str">
        <f>IF(OR(L98="",N98=""),"",N98-L98)</f>
        <v/>
      </c>
      <c r="Q98" s="24" t="str">
        <f>IF(OR(M98="",N98=""),"",N98-M98)</f>
        <v/>
      </c>
      <c r="R98" s="25" t="str">
        <f>IF(O98="","",O98+90)</f>
        <v/>
      </c>
      <c r="S98" s="12"/>
      <c r="T98" s="12"/>
      <c r="U98" s="25" t="str">
        <f>IF(O98="","",EDATE(O98,6))</f>
        <v/>
      </c>
      <c r="V98" s="12"/>
      <c r="W98" s="12"/>
      <c r="X98" s="12"/>
      <c r="Y98" s="12"/>
    </row>
    <row r="99" spans="1:25" x14ac:dyDescent="0.25">
      <c r="A99" s="12"/>
      <c r="B99" s="12"/>
      <c r="C99" s="12"/>
      <c r="D99" s="12"/>
      <c r="E99" s="17"/>
      <c r="F99" s="12"/>
      <c r="G99" s="15"/>
      <c r="H99" s="12"/>
      <c r="I99" s="16" t="str">
        <f>IF(AND(G99="",H99=""),"",N(G99)+N(H99)*'Start here'!$C$7)</f>
        <v/>
      </c>
      <c r="J99" s="16" t="str">
        <f>IF(OR(I99="",N(F99)=0),"",ROUND(I99/F99,0))</f>
        <v/>
      </c>
      <c r="K99" s="21" t="str">
        <f>IF(N(I99)=0,"",N(H99)*'Start here'!$C$7/I99)</f>
        <v/>
      </c>
      <c r="L99" s="23"/>
      <c r="M99" s="23"/>
      <c r="N99" s="23"/>
      <c r="O99" s="23"/>
      <c r="P99" s="24" t="str">
        <f>IF(OR(L99="",N99=""),"",N99-L99)</f>
        <v/>
      </c>
      <c r="Q99" s="24" t="str">
        <f>IF(OR(M99="",N99=""),"",N99-M99)</f>
        <v/>
      </c>
      <c r="R99" s="25" t="str">
        <f>IF(O99="","",O99+90)</f>
        <v/>
      </c>
      <c r="S99" s="12"/>
      <c r="T99" s="12"/>
      <c r="U99" s="25" t="str">
        <f>IF(O99="","",EDATE(O99,6))</f>
        <v/>
      </c>
      <c r="V99" s="12"/>
      <c r="W99" s="12"/>
      <c r="X99" s="12"/>
      <c r="Y99" s="12"/>
    </row>
    <row r="100" spans="1:25" x14ac:dyDescent="0.25">
      <c r="A100" s="12"/>
      <c r="B100" s="12"/>
      <c r="C100" s="12"/>
      <c r="D100" s="12"/>
      <c r="E100" s="17"/>
      <c r="F100" s="12"/>
      <c r="G100" s="15"/>
      <c r="H100" s="12"/>
      <c r="I100" s="16" t="str">
        <f>IF(AND(G100="",H100=""),"",N(G100)+N(H100)*'Start here'!$C$7)</f>
        <v/>
      </c>
      <c r="J100" s="16" t="str">
        <f>IF(OR(I100="",N(F100)=0),"",ROUND(I100/F100,0))</f>
        <v/>
      </c>
      <c r="K100" s="21" t="str">
        <f>IF(N(I100)=0,"",N(H100)*'Start here'!$C$7/I100)</f>
        <v/>
      </c>
      <c r="L100" s="23"/>
      <c r="M100" s="23"/>
      <c r="N100" s="23"/>
      <c r="O100" s="23"/>
      <c r="P100" s="24" t="str">
        <f>IF(OR(L100="",N100=""),"",N100-L100)</f>
        <v/>
      </c>
      <c r="Q100" s="24" t="str">
        <f>IF(OR(M100="",N100=""),"",N100-M100)</f>
        <v/>
      </c>
      <c r="R100" s="25" t="str">
        <f>IF(O100="","",O100+90)</f>
        <v/>
      </c>
      <c r="S100" s="12"/>
      <c r="T100" s="12"/>
      <c r="U100" s="25" t="str">
        <f>IF(O100="","",EDATE(O100,6))</f>
        <v/>
      </c>
      <c r="V100" s="12"/>
      <c r="W100" s="12"/>
      <c r="X100" s="12"/>
      <c r="Y100" s="12"/>
    </row>
    <row r="101" spans="1:25" x14ac:dyDescent="0.25">
      <c r="A101" s="12"/>
      <c r="B101" s="12"/>
      <c r="C101" s="12"/>
      <c r="D101" s="12"/>
      <c r="E101" s="17"/>
      <c r="F101" s="12"/>
      <c r="G101" s="15"/>
      <c r="H101" s="12"/>
      <c r="I101" s="16" t="str">
        <f>IF(AND(G101="",H101=""),"",N(G101)+N(H101)*'Start here'!$C$7)</f>
        <v/>
      </c>
      <c r="J101" s="16" t="str">
        <f>IF(OR(I101="",N(F101)=0),"",ROUND(I101/F101,0))</f>
        <v/>
      </c>
      <c r="K101" s="21" t="str">
        <f>IF(N(I101)=0,"",N(H101)*'Start here'!$C$7/I101)</f>
        <v/>
      </c>
      <c r="L101" s="23"/>
      <c r="M101" s="23"/>
      <c r="N101" s="23"/>
      <c r="O101" s="23"/>
      <c r="P101" s="24" t="str">
        <f>IF(OR(L101="",N101=""),"",N101-L101)</f>
        <v/>
      </c>
      <c r="Q101" s="24" t="str">
        <f>IF(OR(M101="",N101=""),"",N101-M101)</f>
        <v/>
      </c>
      <c r="R101" s="25" t="str">
        <f>IF(O101="","",O101+90)</f>
        <v/>
      </c>
      <c r="S101" s="12"/>
      <c r="T101" s="12"/>
      <c r="U101" s="25" t="str">
        <f>IF(O101="","",EDATE(O101,6))</f>
        <v/>
      </c>
      <c r="V101" s="12"/>
      <c r="W101" s="12"/>
      <c r="X101" s="12"/>
      <c r="Y101" s="12"/>
    </row>
    <row r="102" spans="1:25" x14ac:dyDescent="0.25">
      <c r="A102" s="12"/>
      <c r="B102" s="12"/>
      <c r="C102" s="12"/>
      <c r="D102" s="12"/>
      <c r="E102" s="17"/>
      <c r="F102" s="12"/>
      <c r="G102" s="15"/>
      <c r="H102" s="12"/>
      <c r="I102" s="16" t="str">
        <f>IF(AND(G102="",H102=""),"",N(G102)+N(H102)*'Start here'!$C$7)</f>
        <v/>
      </c>
      <c r="J102" s="16" t="str">
        <f>IF(OR(I102="",N(F102)=0),"",ROUND(I102/F102,0))</f>
        <v/>
      </c>
      <c r="K102" s="21" t="str">
        <f>IF(N(I102)=0,"",N(H102)*'Start here'!$C$7/I102)</f>
        <v/>
      </c>
      <c r="L102" s="23"/>
      <c r="M102" s="23"/>
      <c r="N102" s="23"/>
      <c r="O102" s="23"/>
      <c r="P102" s="24" t="str">
        <f>IF(OR(L102="",N102=""),"",N102-L102)</f>
        <v/>
      </c>
      <c r="Q102" s="24" t="str">
        <f>IF(OR(M102="",N102=""),"",N102-M102)</f>
        <v/>
      </c>
      <c r="R102" s="25" t="str">
        <f>IF(O102="","",O102+90)</f>
        <v/>
      </c>
      <c r="S102" s="12"/>
      <c r="T102" s="12"/>
      <c r="U102" s="25" t="str">
        <f>IF(O102="","",EDATE(O102,6))</f>
        <v/>
      </c>
      <c r="V102" s="12"/>
      <c r="W102" s="12"/>
      <c r="X102" s="12"/>
      <c r="Y102" s="12"/>
    </row>
  </sheetData>
  <autoFilter ref="A2:Y102"/>
  <mergeCells count="4">
    <mergeCell ref="A1:E1"/>
    <mergeCell ref="F1:K1"/>
    <mergeCell ref="L1:Q1"/>
    <mergeCell ref="R1:X1"/>
  </mergeCells>
  <conditionalFormatting sqref="S3:S102">
    <cfRule type="expression" dxfId="0" priority="1">
      <formula>AND(ISNUMBER($R3),$R3&lt;=TODAY(),$S3="")</formula>
    </cfRule>
  </conditionalFormatting>
  <conditionalFormatting sqref="V3:V102">
    <cfRule type="expression" dxfId="1" priority="1">
      <formula>AND(ISNUMBER($U3),$U3&lt;=TODAY(),$V3="")</formula>
    </cfRule>
  </conditionalFormatting>
  <dataValidations count="22">
    <dataValidation type="list" allowBlank="1" errorStyle="stop" errorTitle="Choose from the list" error="Pick one of: Careers page, Job board, Referral, Agency, Other." sqref="C10:C102">
      <formula1>"Careers page,Job board,Referral,Agency,Other"</formula1>
    </dataValidation>
    <dataValidation type="list" allowBlank="1" errorStyle="stop" errorTitle="Choose from the list" error="Pick one of: Careers page, Job board, Referral, Agency, Other." sqref="C3:C102">
      <formula1>"Careers page,Job board,Referral,Agency,Other"</formula1>
    </dataValidation>
    <dataValidation type="list" allowBlank="1" showErrorMessage="1" errorStyle="stop" errorTitle="Choose from the list" error="Pick one of: Recommended, Possible, Requirements not met." sqref="D10:D102">
      <formula1>"Recommended,Possible,Requirements not met"</formula1>
    </dataValidation>
    <dataValidation type="list" allowBlank="1" showErrorMessage="1" errorStyle="stop" errorTitle="Choose from the list" error="Pick one of: Recommended, Possible, Requirements not met." sqref="D3:D102">
      <formula1>"Recommended,Possible,Requirements not met"</formula1>
    </dataValidation>
    <dataValidation type="decimal" allowBlank="1" showErrorMessage="1" errorTitle="Check the number" error="Enter a number from 1 to 5." sqref="E10:E102">
      <formula1>1</formula1>
      <formula2>5</formula2>
    </dataValidation>
    <dataValidation type="decimal" allowBlank="1" showErrorMessage="1" errorTitle="Check the number" error="Enter a number from 1 to 5." sqref="E3:E102">
      <formula1>1</formula1>
      <formula2>5</formula2>
    </dataValidation>
    <dataValidation type="whole" allowBlank="1" showErrorMessage="1" errorTitle="Check the number" error="Enter a number from 1 to 1000." sqref="F10:F102">
      <formula1>1</formula1>
      <formula2>1000</formula2>
    </dataValidation>
    <dataValidation type="whole" allowBlank="1" showErrorMessage="1" errorTitle="Check the number" error="Enter a number from 1 to 1000." sqref="F3:F102">
      <formula1>1</formula1>
      <formula2>1000</formula2>
    </dataValidation>
    <dataValidation type="decimal" allowBlank="1" showErrorMessage="1" errorTitle="Check the number" error="Enter a number from 0 to 10000000." sqref="G10:H102">
      <formula1>0</formula1>
      <formula2>10000000</formula2>
    </dataValidation>
    <dataValidation type="decimal" allowBlank="1" showErrorMessage="1" errorTitle="Check the number" error="Enter a number from 0 to 10000000." sqref="G3:H102">
      <formula1>0</formula1>
      <formula2>10000000</formula2>
    </dataValidation>
    <dataValidation type="date" operator="greaterThan" allowBlank="1" showErrorMessage="1" errorTitle="Enter a date" error="Enter a date, for example 2026-10-12." sqref="L10:O102">
      <formula1>36526</formula1>
    </dataValidation>
    <dataValidation type="date" operator="greaterThan" allowBlank="1" showErrorMessage="1" errorTitle="Enter a date" error="Enter a date, for example 2026-10-12." sqref="L3:O102">
      <formula1>36526</formula1>
    </dataValidation>
    <dataValidation type="list" allowBlank="1" showErrorMessage="1" errorStyle="stop" errorTitle="Choose from the list" error="Pick one of: Yes, No." sqref="S10:S102">
      <formula1>"Yes,No"</formula1>
    </dataValidation>
    <dataValidation type="list" allowBlank="1" showErrorMessage="1" errorStyle="stop" errorTitle="Choose from the list" error="Pick one of: Yes, No." sqref="S3:S102">
      <formula1>"Yes,No"</formula1>
    </dataValidation>
    <dataValidation type="decimal" allowBlank="1" showErrorMessage="1" errorTitle="Check the number" error="Enter a number from 1 to 5." sqref="T10:T102">
      <formula1>1</formula1>
      <formula2>5</formula2>
    </dataValidation>
    <dataValidation type="decimal" allowBlank="1" showErrorMessage="1" errorTitle="Check the number" error="Enter a number from 1 to 5." sqref="T3:T102">
      <formula1>1</formula1>
      <formula2>5</formula2>
    </dataValidation>
    <dataValidation type="list" allowBlank="1" showErrorMessage="1" errorStyle="stop" errorTitle="Choose from the list" error="Pick one of: Yes, No." sqref="V10:V102">
      <formula1>"Yes,No"</formula1>
    </dataValidation>
    <dataValidation type="list" allowBlank="1" showErrorMessage="1" errorStyle="stop" errorTitle="Choose from the list" error="Pick one of: Yes, No." sqref="V3:V102">
      <formula1>"Yes,No"</formula1>
    </dataValidation>
    <dataValidation type="decimal" allowBlank="1" showErrorMessage="1" errorTitle="Check the number" error="Enter a number from 1 to 5." sqref="W10:W102">
      <formula1>1</formula1>
      <formula2>5</formula2>
    </dataValidation>
    <dataValidation type="decimal" allowBlank="1" showErrorMessage="1" errorTitle="Check the number" error="Enter a number from 1 to 5." sqref="W3:W102">
      <formula1>1</formula1>
      <formula2>5</formula2>
    </dataValidation>
    <dataValidation type="list" allowBlank="1" showErrorMessage="1" errorStyle="stop" errorTitle="Choose from the list" error="Pick one of: Yes, Probably, No." sqref="X10:X102">
      <formula1>"Yes,Probably,No"</formula1>
    </dataValidation>
    <dataValidation type="list" allowBlank="1" showErrorMessage="1" errorStyle="stop" errorTitle="Choose from the list" error="Pick one of: Yes, Probably, No." sqref="X3:X102">
      <formula1>"Yes,Probably,No"</formula1>
    </dataValidation>
  </dataValidations>
  <pageMargins left="0.4" right="0.4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36" customWidth="1"/>
    <col min="2" max="3" width="13" customWidth="1"/>
    <col min="4" max="5" width="16" customWidth="1"/>
  </cols>
  <sheetData>
    <row r="1" ht="26" customHeight="1" spans="1:1" x14ac:dyDescent="0.25">
      <c r="A1" s="10" t="s">
        <v>89</v>
      </c>
    </row>
    <row r="2" spans="1:5" x14ac:dyDescent="0.25">
      <c r="A2" s="2" t="s">
        <v>90</v>
      </c>
      <c r="B2" s="3"/>
      <c r="C2" s="3"/>
      <c r="D2" s="3"/>
      <c r="E2" s="3"/>
    </row>
    <row r="4" spans="1:2" x14ac:dyDescent="0.25">
      <c r="A4" s="13" t="s">
        <v>91</v>
      </c>
      <c r="B4" s="19" t="s">
        <v>55</v>
      </c>
    </row>
    <row r="5" spans="1:2" x14ac:dyDescent="0.25">
      <c r="A5" s="14" t="s">
        <v>92</v>
      </c>
      <c r="B5" s="24">
        <f>COUNTA(Hires!$A$3:$A$102)</f>
        <v>1</v>
      </c>
    </row>
    <row r="6" spans="1:2" x14ac:dyDescent="0.25">
      <c r="A6" s="14" t="s">
        <v>93</v>
      </c>
      <c r="B6" s="16">
        <f>IFERROR(MEDIAN(Hires!$J$3:$J$102),"")</f>
        <v>3299</v>
      </c>
    </row>
    <row r="7" spans="1:2" x14ac:dyDescent="0.25">
      <c r="A7" s="14" t="s">
        <v>94</v>
      </c>
      <c r="B7" s="16">
        <f>IFERROR(AVERAGE(Hires!$J$3:$J$102),"")</f>
        <v>3299</v>
      </c>
    </row>
    <row r="8" spans="1:2" x14ac:dyDescent="0.25">
      <c r="A8" s="14" t="s">
        <v>95</v>
      </c>
      <c r="B8" s="21">
        <f>IFERROR(AVERAGE(Hires!$K$3:$K$102),"")</f>
        <v>0.8002424977265838</v>
      </c>
    </row>
    <row r="9" spans="1:2" x14ac:dyDescent="0.25">
      <c r="A9" s="14" t="s">
        <v>96</v>
      </c>
      <c r="B9" s="24">
        <f>IFERROR(MEDIAN(Hires!$P$3:$P$102),"")</f>
        <v>42</v>
      </c>
    </row>
    <row r="10" spans="1:2" x14ac:dyDescent="0.25">
      <c r="A10" s="14" t="s">
        <v>97</v>
      </c>
      <c r="B10" s="24">
        <f>IFERROR(MEDIAN(Hires!$Q$3:$Q$102),"")</f>
        <v>35</v>
      </c>
    </row>
    <row r="12" spans="1:2" x14ac:dyDescent="0.25">
      <c r="A12" s="13" t="s">
        <v>98</v>
      </c>
      <c r="B12" s="19" t="s">
        <v>55</v>
      </c>
    </row>
    <row r="13" spans="1:2" x14ac:dyDescent="0.25">
      <c r="A13" s="14" t="s">
        <v>99</v>
      </c>
      <c r="B13" s="24">
        <f>(COUNTIF(Hires!$S$3:$S$102,"Yes")+COUNTIF(Hires!$S$3:$S$102,"No"))</f>
        <v>0</v>
      </c>
    </row>
    <row r="14" spans="1:2" x14ac:dyDescent="0.25">
      <c r="A14" s="14" t="s">
        <v>100</v>
      </c>
      <c r="B14" s="21" t="str">
        <f>IF((COUNTIF(Hires!$S$3:$S$102,"Yes")+COUNTIF(Hires!$S$3:$S$102,"No"))=0,"",COUNTIF(Hires!$S$3:$S$102,"Yes")/(COUNTIF(Hires!$S$3:$S$102,"Yes")+COUNTIF(Hires!$S$3:$S$102,"No")))</f>
        <v/>
      </c>
    </row>
    <row r="15" spans="1:2" x14ac:dyDescent="0.25">
      <c r="A15" s="14" t="s">
        <v>101</v>
      </c>
      <c r="B15" s="24">
        <f>(COUNTIF(Hires!$V$3:$V$102,"Yes")+COUNTIF(Hires!$V$3:$V$102,"No"))</f>
        <v>0</v>
      </c>
    </row>
    <row r="16" spans="1:2" x14ac:dyDescent="0.25">
      <c r="A16" s="14" t="s">
        <v>102</v>
      </c>
      <c r="B16" s="21" t="str">
        <f>IF((COUNTIF(Hires!$V$3:$V$102,"Yes")+COUNTIF(Hires!$V$3:$V$102,"No"))=0,"",COUNTIF(Hires!$V$3:$V$102,"Yes")/(COUNTIF(Hires!$V$3:$V$102,"Yes")+COUNTIF(Hires!$V$3:$V$102,"No")))</f>
        <v/>
      </c>
    </row>
    <row r="17" spans="1:2" x14ac:dyDescent="0.25">
      <c r="A17" s="14" t="s">
        <v>103</v>
      </c>
      <c r="B17" s="18" t="str">
        <f>IFERROR(AVERAGE(Hires!$W$3:$W$102),"")</f>
        <v/>
      </c>
    </row>
    <row r="18" spans="1:2" x14ac:dyDescent="0.25">
      <c r="A18" s="14" t="s">
        <v>104</v>
      </c>
      <c r="B18" s="24">
        <f>COUNTIF(Hires!$X$3:$X$102,"Yes")</f>
        <v>0</v>
      </c>
    </row>
    <row r="19" spans="1:2" x14ac:dyDescent="0.25">
      <c r="A19" s="14" t="s">
        <v>105</v>
      </c>
      <c r="B19" s="24">
        <f>COUNTIF(Hires!$X$3:$X$102,"Probably")</f>
        <v>0</v>
      </c>
    </row>
    <row r="20" spans="1:2" x14ac:dyDescent="0.25">
      <c r="A20" s="14" t="s">
        <v>106</v>
      </c>
      <c r="B20" s="24">
        <f>COUNTIF(Hires!$X$3:$X$102,"No")</f>
        <v>0</v>
      </c>
    </row>
    <row r="22" ht="30" customHeight="1" spans="1:5" x14ac:dyDescent="0.25">
      <c r="A22" s="13" t="s">
        <v>107</v>
      </c>
      <c r="B22" s="19" t="s">
        <v>108</v>
      </c>
      <c r="C22" s="19" t="s">
        <v>109</v>
      </c>
      <c r="D22" s="19" t="s">
        <v>102</v>
      </c>
      <c r="E22" s="19" t="s">
        <v>103</v>
      </c>
    </row>
    <row r="23" spans="1:5" x14ac:dyDescent="0.25">
      <c r="A23" s="12" t="s">
        <v>110</v>
      </c>
      <c r="B23" s="24">
        <f>COUNTIF(Hires!$C$3:$C$102,$A23)</f>
        <v>0</v>
      </c>
      <c r="C23" s="24">
        <f>(COUNTIFS(Hires!$C$3:$C$102,$A23,Hires!$V$3:$V$102,"Yes")+COUNTIFS(Hires!$C$3:$C$102,$A23,Hires!$V$3:$V$102,"No"))</f>
        <v>0</v>
      </c>
      <c r="D23" s="21" t="str">
        <f>IF((COUNTIFS(Hires!$C$3:$C$102,$A23,Hires!$V$3:$V$102,"Yes")+COUNTIFS(Hires!$C$3:$C$102,$A23,Hires!$V$3:$V$102,"No"))=0,"",COUNTIFS(Hires!$C$3:$C$102,$A23,Hires!$V$3:$V$102,"Yes")/(COUNTIFS(Hires!$C$3:$C$102,$A23,Hires!$V$3:$V$102,"Yes")+COUNTIFS(Hires!$C$3:$C$102,$A23,Hires!$V$3:$V$102,"No")))</f>
        <v/>
      </c>
      <c r="E23" s="18" t="str">
        <f>IFERROR(AVERAGEIFS(Hires!$W$3:$W$102,Hires!$C$3:$C$102,$A23),"")</f>
        <v/>
      </c>
    </row>
    <row r="24" spans="1:5" x14ac:dyDescent="0.25">
      <c r="A24" s="12" t="s">
        <v>86</v>
      </c>
      <c r="B24" s="24">
        <f>COUNTIF(Hires!$C$3:$C$102,$A24)</f>
        <v>1</v>
      </c>
      <c r="C24" s="24">
        <f>(COUNTIFS(Hires!$C$3:$C$102,$A24,Hires!$V$3:$V$102,"Yes")+COUNTIFS(Hires!$C$3:$C$102,$A24,Hires!$V$3:$V$102,"No"))</f>
        <v>0</v>
      </c>
      <c r="D24" s="21" t="str">
        <f>IF((COUNTIFS(Hires!$C$3:$C$102,$A24,Hires!$V$3:$V$102,"Yes")+COUNTIFS(Hires!$C$3:$C$102,$A24,Hires!$V$3:$V$102,"No"))=0,"",COUNTIFS(Hires!$C$3:$C$102,$A24,Hires!$V$3:$V$102,"Yes")/(COUNTIFS(Hires!$C$3:$C$102,$A24,Hires!$V$3:$V$102,"Yes")+COUNTIFS(Hires!$C$3:$C$102,$A24,Hires!$V$3:$V$102,"No")))</f>
        <v/>
      </c>
      <c r="E24" s="18" t="str">
        <f>IFERROR(AVERAGEIFS(Hires!$W$3:$W$102,Hires!$C$3:$C$102,$A24),"")</f>
        <v/>
      </c>
    </row>
    <row r="25" spans="1:5" x14ac:dyDescent="0.25">
      <c r="A25" s="12" t="s">
        <v>111</v>
      </c>
      <c r="B25" s="24">
        <f>COUNTIF(Hires!$C$3:$C$102,$A25)</f>
        <v>0</v>
      </c>
      <c r="C25" s="24">
        <f>(COUNTIFS(Hires!$C$3:$C$102,$A25,Hires!$V$3:$V$102,"Yes")+COUNTIFS(Hires!$C$3:$C$102,$A25,Hires!$V$3:$V$102,"No"))</f>
        <v>0</v>
      </c>
      <c r="D25" s="21" t="str">
        <f>IF((COUNTIFS(Hires!$C$3:$C$102,$A25,Hires!$V$3:$V$102,"Yes")+COUNTIFS(Hires!$C$3:$C$102,$A25,Hires!$V$3:$V$102,"No"))=0,"",COUNTIFS(Hires!$C$3:$C$102,$A25,Hires!$V$3:$V$102,"Yes")/(COUNTIFS(Hires!$C$3:$C$102,$A25,Hires!$V$3:$V$102,"Yes")+COUNTIFS(Hires!$C$3:$C$102,$A25,Hires!$V$3:$V$102,"No")))</f>
        <v/>
      </c>
      <c r="E25" s="18" t="str">
        <f>IFERROR(AVERAGEIFS(Hires!$W$3:$W$102,Hires!$C$3:$C$102,$A25),"")</f>
        <v/>
      </c>
    </row>
    <row r="26" spans="1:5" x14ac:dyDescent="0.25">
      <c r="A26" s="12" t="s">
        <v>112</v>
      </c>
      <c r="B26" s="24">
        <f>COUNTIF(Hires!$C$3:$C$102,$A26)</f>
        <v>0</v>
      </c>
      <c r="C26" s="24">
        <f>(COUNTIFS(Hires!$C$3:$C$102,$A26,Hires!$V$3:$V$102,"Yes")+COUNTIFS(Hires!$C$3:$C$102,$A26,Hires!$V$3:$V$102,"No"))</f>
        <v>0</v>
      </c>
      <c r="D26" s="21" t="str">
        <f>IF((COUNTIFS(Hires!$C$3:$C$102,$A26,Hires!$V$3:$V$102,"Yes")+COUNTIFS(Hires!$C$3:$C$102,$A26,Hires!$V$3:$V$102,"No"))=0,"",COUNTIFS(Hires!$C$3:$C$102,$A26,Hires!$V$3:$V$102,"Yes")/(COUNTIFS(Hires!$C$3:$C$102,$A26,Hires!$V$3:$V$102,"Yes")+COUNTIFS(Hires!$C$3:$C$102,$A26,Hires!$V$3:$V$102,"No")))</f>
        <v/>
      </c>
      <c r="E26" s="18" t="str">
        <f>IFERROR(AVERAGEIFS(Hires!$W$3:$W$102,Hires!$C$3:$C$102,$A26),"")</f>
        <v/>
      </c>
    </row>
    <row r="27" spans="1:5" x14ac:dyDescent="0.25">
      <c r="A27" s="12" t="s">
        <v>40</v>
      </c>
      <c r="B27" s="24">
        <f>COUNTIF(Hires!$C$3:$C$102,$A27)</f>
        <v>0</v>
      </c>
      <c r="C27" s="24">
        <f>(COUNTIFS(Hires!$C$3:$C$102,$A27,Hires!$V$3:$V$102,"Yes")+COUNTIFS(Hires!$C$3:$C$102,$A27,Hires!$V$3:$V$102,"No"))</f>
        <v>0</v>
      </c>
      <c r="D27" s="21" t="str">
        <f>IF((COUNTIFS(Hires!$C$3:$C$102,$A27,Hires!$V$3:$V$102,"Yes")+COUNTIFS(Hires!$C$3:$C$102,$A27,Hires!$V$3:$V$102,"No"))=0,"",COUNTIFS(Hires!$C$3:$C$102,$A27,Hires!$V$3:$V$102,"Yes")/(COUNTIFS(Hires!$C$3:$C$102,$A27,Hires!$V$3:$V$102,"Yes")+COUNTIFS(Hires!$C$3:$C$102,$A27,Hires!$V$3:$V$102,"No")))</f>
        <v/>
      </c>
      <c r="E27" s="18" t="str">
        <f>IFERROR(AVERAGEIFS(Hires!$W$3:$W$102,Hires!$C$3:$C$102,$A27),"")</f>
        <v/>
      </c>
    </row>
    <row r="29" ht="30" customHeight="1" spans="1:5" x14ac:dyDescent="0.25">
      <c r="A29" s="13" t="s">
        <v>113</v>
      </c>
      <c r="B29" s="19" t="s">
        <v>108</v>
      </c>
      <c r="C29" s="19" t="s">
        <v>109</v>
      </c>
      <c r="D29" s="19" t="s">
        <v>102</v>
      </c>
      <c r="E29" s="19" t="s">
        <v>103</v>
      </c>
    </row>
    <row r="30" spans="1:5" x14ac:dyDescent="0.25">
      <c r="A30" s="12" t="s">
        <v>87</v>
      </c>
      <c r="B30" s="24">
        <f>COUNTIF(Hires!$D$3:$D$102,$A30)</f>
        <v>1</v>
      </c>
      <c r="C30" s="24">
        <f>(COUNTIFS(Hires!$D$3:$D$102,$A30,Hires!$V$3:$V$102,"Yes")+COUNTIFS(Hires!$D$3:$D$102,$A30,Hires!$V$3:$V$102,"No"))</f>
        <v>0</v>
      </c>
      <c r="D30" s="21" t="str">
        <f>IF((COUNTIFS(Hires!$D$3:$D$102,$A30,Hires!$V$3:$V$102,"Yes")+COUNTIFS(Hires!$D$3:$D$102,$A30,Hires!$V$3:$V$102,"No"))=0,"",COUNTIFS(Hires!$D$3:$D$102,$A30,Hires!$V$3:$V$102,"Yes")/(COUNTIFS(Hires!$D$3:$D$102,$A30,Hires!$V$3:$V$102,"Yes")+COUNTIFS(Hires!$D$3:$D$102,$A30,Hires!$V$3:$V$102,"No")))</f>
        <v/>
      </c>
      <c r="E30" s="18" t="str">
        <f>IFERROR(AVERAGEIFS(Hires!$W$3:$W$102,Hires!$D$3:$D$102,$A30),"")</f>
        <v/>
      </c>
    </row>
    <row r="31" spans="1:5" x14ac:dyDescent="0.25">
      <c r="A31" s="12" t="s">
        <v>114</v>
      </c>
      <c r="B31" s="24">
        <f>COUNTIF(Hires!$D$3:$D$102,$A31)</f>
        <v>0</v>
      </c>
      <c r="C31" s="24">
        <f>(COUNTIFS(Hires!$D$3:$D$102,$A31,Hires!$V$3:$V$102,"Yes")+COUNTIFS(Hires!$D$3:$D$102,$A31,Hires!$V$3:$V$102,"No"))</f>
        <v>0</v>
      </c>
      <c r="D31" s="21" t="str">
        <f>IF((COUNTIFS(Hires!$D$3:$D$102,$A31,Hires!$V$3:$V$102,"Yes")+COUNTIFS(Hires!$D$3:$D$102,$A31,Hires!$V$3:$V$102,"No"))=0,"",COUNTIFS(Hires!$D$3:$D$102,$A31,Hires!$V$3:$V$102,"Yes")/(COUNTIFS(Hires!$D$3:$D$102,$A31,Hires!$V$3:$V$102,"Yes")+COUNTIFS(Hires!$D$3:$D$102,$A31,Hires!$V$3:$V$102,"No")))</f>
        <v/>
      </c>
      <c r="E31" s="18" t="str">
        <f>IFERROR(AVERAGEIFS(Hires!$W$3:$W$102,Hires!$D$3:$D$102,$A31),"")</f>
        <v/>
      </c>
    </row>
    <row r="32" spans="1:5" x14ac:dyDescent="0.25">
      <c r="A32" s="12" t="s">
        <v>115</v>
      </c>
      <c r="B32" s="24">
        <f>COUNTIF(Hires!$D$3:$D$102,$A32)</f>
        <v>0</v>
      </c>
      <c r="C32" s="24">
        <f>(COUNTIFS(Hires!$D$3:$D$102,$A32,Hires!$V$3:$V$102,"Yes")+COUNTIFS(Hires!$D$3:$D$102,$A32,Hires!$V$3:$V$102,"No"))</f>
        <v>0</v>
      </c>
      <c r="D32" s="21" t="str">
        <f>IF((COUNTIFS(Hires!$D$3:$D$102,$A32,Hires!$V$3:$V$102,"Yes")+COUNTIFS(Hires!$D$3:$D$102,$A32,Hires!$V$3:$V$102,"No"))=0,"",COUNTIFS(Hires!$D$3:$D$102,$A32,Hires!$V$3:$V$102,"Yes")/(COUNTIFS(Hires!$D$3:$D$102,$A32,Hires!$V$3:$V$102,"Yes")+COUNTIFS(Hires!$D$3:$D$102,$A32,Hires!$V$3:$V$102,"No")))</f>
        <v/>
      </c>
      <c r="E32" s="18" t="str">
        <f>IFERROR(AVERAGEIFS(Hires!$W$3:$W$102,Hires!$D$3:$D$102,$A32),"")</f>
        <v/>
      </c>
    </row>
  </sheetData>
  <pageMargins left="0.4" right="0.4" top="0.5" bottom="0.5" header="0.2" footer="0.2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Cost of one search</vt:lpstr>
      <vt:lpstr>Hires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SortTheStack</dc:creator>
  <dc:title>Hiring metrics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